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30"/>
  <workbookPr/>
  <mc:AlternateContent xmlns:mc="http://schemas.openxmlformats.org/markup-compatibility/2006">
    <mc:Choice Requires="x15">
      <x15ac:absPath xmlns:x15ac="http://schemas.microsoft.com/office/spreadsheetml/2010/11/ac" url="/Users/paulausten/Downloads/"/>
    </mc:Choice>
  </mc:AlternateContent>
  <xr:revisionPtr revIDLastSave="0" documentId="13_ncr:1_{0E71902A-6F0C-894D-B196-2B3183B823DD}" xr6:coauthVersionLast="47" xr6:coauthVersionMax="47" xr10:uidLastSave="{00000000-0000-0000-0000-000000000000}"/>
  <bookViews>
    <workbookView xWindow="0" yWindow="680" windowWidth="23980" windowHeight="17140" tabRatio="500" xr2:uid="{00000000-000D-0000-FFFF-FFFF00000000}"/>
  </bookViews>
  <sheets>
    <sheet name="Settings" sheetId="1" r:id="rId1"/>
    <sheet name="Summary" sheetId="2" r:id="rId2"/>
    <sheet name="Month 01" sheetId="3" r:id="rId3"/>
    <sheet name="Month 02" sheetId="4" r:id="rId4"/>
    <sheet name="Month 03" sheetId="5" r:id="rId5"/>
    <sheet name="Month 04" sheetId="6" r:id="rId6"/>
    <sheet name="Month 05" sheetId="7" r:id="rId7"/>
    <sheet name="Month 06" sheetId="8" r:id="rId8"/>
    <sheet name="Month 07" sheetId="9" r:id="rId9"/>
    <sheet name="Month 08" sheetId="10" r:id="rId10"/>
    <sheet name="Month 09" sheetId="11" r:id="rId11"/>
    <sheet name="Month 10" sheetId="12" r:id="rId12"/>
    <sheet name="Month 11" sheetId="13" r:id="rId13"/>
    <sheet name="Month 12" sheetId="14" r:id="rId14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33" i="14" l="1"/>
  <c r="J31" i="14"/>
  <c r="J30" i="14"/>
  <c r="J29" i="14"/>
  <c r="J28" i="14"/>
  <c r="J27" i="14"/>
  <c r="J26" i="14"/>
  <c r="J25" i="14"/>
  <c r="J24" i="14"/>
  <c r="J23" i="14"/>
  <c r="J22" i="14"/>
  <c r="J21" i="14"/>
  <c r="J20" i="14"/>
  <c r="J19" i="14"/>
  <c r="J18" i="14"/>
  <c r="J17" i="14"/>
  <c r="J16" i="14"/>
  <c r="J15" i="14"/>
  <c r="J14" i="14"/>
  <c r="J13" i="14"/>
  <c r="J12" i="14"/>
  <c r="J11" i="14"/>
  <c r="F5" i="14"/>
  <c r="A5" i="14"/>
  <c r="A4" i="14"/>
  <c r="A1" i="14"/>
  <c r="C33" i="13"/>
  <c r="J31" i="13"/>
  <c r="J30" i="13"/>
  <c r="G30" i="13"/>
  <c r="J29" i="13"/>
  <c r="J28" i="13"/>
  <c r="J27" i="13"/>
  <c r="J26" i="13"/>
  <c r="J25" i="13"/>
  <c r="J24" i="13"/>
  <c r="J23" i="13"/>
  <c r="J22" i="13"/>
  <c r="J21" i="13"/>
  <c r="J20" i="13"/>
  <c r="J19" i="13"/>
  <c r="J18" i="13"/>
  <c r="J17" i="13"/>
  <c r="J16" i="13"/>
  <c r="G16" i="13"/>
  <c r="J15" i="13"/>
  <c r="J14" i="13"/>
  <c r="J13" i="13"/>
  <c r="J12" i="13"/>
  <c r="J11" i="13"/>
  <c r="F5" i="13"/>
  <c r="A5" i="13"/>
  <c r="A4" i="13"/>
  <c r="A1" i="13"/>
  <c r="C33" i="12"/>
  <c r="J31" i="12"/>
  <c r="J30" i="12"/>
  <c r="J29" i="12"/>
  <c r="J28" i="12"/>
  <c r="J27" i="12"/>
  <c r="J26" i="12"/>
  <c r="G26" i="12"/>
  <c r="J25" i="12"/>
  <c r="J24" i="12"/>
  <c r="J23" i="12"/>
  <c r="J22" i="12"/>
  <c r="J21" i="12"/>
  <c r="J20" i="12"/>
  <c r="J19" i="12"/>
  <c r="J18" i="12"/>
  <c r="J17" i="12"/>
  <c r="J16" i="12"/>
  <c r="J15" i="12"/>
  <c r="J14" i="12"/>
  <c r="J13" i="12"/>
  <c r="J12" i="12"/>
  <c r="J11" i="12"/>
  <c r="F5" i="12"/>
  <c r="A5" i="12"/>
  <c r="A4" i="12"/>
  <c r="A1" i="12"/>
  <c r="C33" i="11"/>
  <c r="J31" i="11"/>
  <c r="J30" i="11"/>
  <c r="J29" i="11"/>
  <c r="J28" i="11"/>
  <c r="J27" i="11"/>
  <c r="J26" i="11"/>
  <c r="J25" i="11"/>
  <c r="J24" i="11"/>
  <c r="J23" i="11"/>
  <c r="J22" i="11"/>
  <c r="J21" i="11"/>
  <c r="G21" i="11"/>
  <c r="J20" i="11"/>
  <c r="J19" i="11"/>
  <c r="J18" i="11"/>
  <c r="J17" i="11"/>
  <c r="J16" i="11"/>
  <c r="J15" i="11"/>
  <c r="J14" i="11"/>
  <c r="J13" i="11"/>
  <c r="J12" i="11"/>
  <c r="J11" i="11"/>
  <c r="F5" i="11"/>
  <c r="A5" i="11"/>
  <c r="A4" i="11"/>
  <c r="A1" i="11"/>
  <c r="C33" i="10"/>
  <c r="J31" i="10"/>
  <c r="G31" i="10"/>
  <c r="J30" i="10"/>
  <c r="J29" i="10"/>
  <c r="J28" i="10"/>
  <c r="J27" i="10"/>
  <c r="J26" i="10"/>
  <c r="J25" i="10"/>
  <c r="J24" i="10"/>
  <c r="J23" i="10"/>
  <c r="J22" i="10"/>
  <c r="J21" i="10"/>
  <c r="J20" i="10"/>
  <c r="J19" i="10"/>
  <c r="J18" i="10"/>
  <c r="J17" i="10"/>
  <c r="G17" i="10"/>
  <c r="J16" i="10"/>
  <c r="J15" i="10"/>
  <c r="J14" i="10"/>
  <c r="J13" i="10"/>
  <c r="J12" i="10"/>
  <c r="J33" i="10" s="1"/>
  <c r="G18" i="2" s="1"/>
  <c r="J11" i="10"/>
  <c r="F5" i="10"/>
  <c r="A5" i="10"/>
  <c r="A4" i="10"/>
  <c r="A1" i="10"/>
  <c r="C33" i="9"/>
  <c r="J31" i="9"/>
  <c r="J30" i="9"/>
  <c r="J29" i="9"/>
  <c r="J28" i="9"/>
  <c r="J27" i="9"/>
  <c r="J26" i="9"/>
  <c r="J25" i="9"/>
  <c r="G25" i="9"/>
  <c r="J24" i="9"/>
  <c r="J23" i="9"/>
  <c r="J22" i="9"/>
  <c r="J21" i="9"/>
  <c r="J20" i="9"/>
  <c r="J19" i="9"/>
  <c r="J18" i="9"/>
  <c r="J17" i="9"/>
  <c r="J16" i="9"/>
  <c r="J15" i="9"/>
  <c r="J14" i="9"/>
  <c r="J13" i="9"/>
  <c r="G13" i="9"/>
  <c r="J12" i="9"/>
  <c r="J11" i="9"/>
  <c r="F5" i="9"/>
  <c r="A5" i="9"/>
  <c r="A4" i="9"/>
  <c r="A1" i="9"/>
  <c r="C33" i="8"/>
  <c r="J31" i="8"/>
  <c r="J30" i="8"/>
  <c r="J29" i="8"/>
  <c r="J28" i="8"/>
  <c r="J27" i="8"/>
  <c r="J26" i="8"/>
  <c r="J25" i="8"/>
  <c r="J24" i="8"/>
  <c r="J23" i="8"/>
  <c r="J22" i="8"/>
  <c r="J21" i="8"/>
  <c r="J20" i="8"/>
  <c r="J19" i="8"/>
  <c r="J18" i="8"/>
  <c r="J17" i="8"/>
  <c r="G17" i="8"/>
  <c r="J16" i="8"/>
  <c r="J15" i="8"/>
  <c r="J14" i="8"/>
  <c r="J13" i="8"/>
  <c r="J12" i="8"/>
  <c r="G12" i="8"/>
  <c r="J11" i="8"/>
  <c r="F5" i="8"/>
  <c r="A5" i="8"/>
  <c r="A4" i="8"/>
  <c r="A1" i="8"/>
  <c r="C33" i="7"/>
  <c r="J31" i="7"/>
  <c r="J30" i="7"/>
  <c r="J29" i="7"/>
  <c r="G29" i="7"/>
  <c r="J28" i="7"/>
  <c r="J27" i="7"/>
  <c r="J26" i="7"/>
  <c r="J25" i="7"/>
  <c r="J24" i="7"/>
  <c r="J23" i="7"/>
  <c r="J22" i="7"/>
  <c r="J21" i="7"/>
  <c r="J20" i="7"/>
  <c r="J19" i="7"/>
  <c r="J18" i="7"/>
  <c r="J17" i="7"/>
  <c r="J16" i="7"/>
  <c r="J15" i="7"/>
  <c r="J14" i="7"/>
  <c r="J13" i="7"/>
  <c r="J12" i="7"/>
  <c r="J11" i="7"/>
  <c r="J33" i="7" s="1"/>
  <c r="G15" i="2" s="1"/>
  <c r="F5" i="7"/>
  <c r="A5" i="7"/>
  <c r="A4" i="7"/>
  <c r="A1" i="7"/>
  <c r="C33" i="6"/>
  <c r="J31" i="6"/>
  <c r="J30" i="6"/>
  <c r="J29" i="6"/>
  <c r="J28" i="6"/>
  <c r="J27" i="6"/>
  <c r="J26" i="6"/>
  <c r="J25" i="6"/>
  <c r="J24" i="6"/>
  <c r="G24" i="6"/>
  <c r="J23" i="6"/>
  <c r="J22" i="6"/>
  <c r="J21" i="6"/>
  <c r="G21" i="6"/>
  <c r="J20" i="6"/>
  <c r="J19" i="6"/>
  <c r="J18" i="6"/>
  <c r="J17" i="6"/>
  <c r="J16" i="6"/>
  <c r="J15" i="6"/>
  <c r="J14" i="6"/>
  <c r="J13" i="6"/>
  <c r="J12" i="6"/>
  <c r="J11" i="6"/>
  <c r="G11" i="6"/>
  <c r="F5" i="6"/>
  <c r="A5" i="6"/>
  <c r="A4" i="6"/>
  <c r="A1" i="6"/>
  <c r="C33" i="5"/>
  <c r="J31" i="5"/>
  <c r="J30" i="5"/>
  <c r="J29" i="5"/>
  <c r="G29" i="5"/>
  <c r="J28" i="5"/>
  <c r="G28" i="5"/>
  <c r="J27" i="5"/>
  <c r="J26" i="5"/>
  <c r="G26" i="5"/>
  <c r="J25" i="5"/>
  <c r="J24" i="5"/>
  <c r="J23" i="5"/>
  <c r="G23" i="5"/>
  <c r="J22" i="5"/>
  <c r="J21" i="5"/>
  <c r="J20" i="5"/>
  <c r="G20" i="5"/>
  <c r="J19" i="5"/>
  <c r="J18" i="5"/>
  <c r="J17" i="5"/>
  <c r="G17" i="5"/>
  <c r="J16" i="5"/>
  <c r="J15" i="5"/>
  <c r="J14" i="5"/>
  <c r="G14" i="5"/>
  <c r="J13" i="5"/>
  <c r="J12" i="5"/>
  <c r="J11" i="5"/>
  <c r="J33" i="5" s="1"/>
  <c r="G13" i="2" s="1"/>
  <c r="G11" i="5"/>
  <c r="F5" i="5"/>
  <c r="A5" i="5"/>
  <c r="A4" i="5"/>
  <c r="A1" i="5"/>
  <c r="C33" i="4"/>
  <c r="J31" i="4"/>
  <c r="G31" i="4"/>
  <c r="J30" i="4"/>
  <c r="J29" i="4"/>
  <c r="G29" i="4"/>
  <c r="J28" i="4"/>
  <c r="J27" i="4"/>
  <c r="J26" i="4"/>
  <c r="J25" i="4"/>
  <c r="J24" i="4"/>
  <c r="G24" i="4"/>
  <c r="J23" i="4"/>
  <c r="J22" i="4"/>
  <c r="G22" i="4"/>
  <c r="J21" i="4"/>
  <c r="G21" i="4"/>
  <c r="J20" i="4"/>
  <c r="J19" i="4"/>
  <c r="G19" i="4"/>
  <c r="J18" i="4"/>
  <c r="J17" i="4"/>
  <c r="J16" i="4"/>
  <c r="J15" i="4"/>
  <c r="J14" i="4"/>
  <c r="G14" i="4"/>
  <c r="J13" i="4"/>
  <c r="J12" i="4"/>
  <c r="G12" i="4"/>
  <c r="J11" i="4"/>
  <c r="J33" i="4" s="1"/>
  <c r="G12" i="2" s="1"/>
  <c r="G11" i="4"/>
  <c r="F5" i="4"/>
  <c r="A5" i="4"/>
  <c r="A4" i="4"/>
  <c r="A1" i="4"/>
  <c r="C33" i="3"/>
  <c r="J31" i="3"/>
  <c r="J30" i="3"/>
  <c r="J29" i="3"/>
  <c r="J28" i="3"/>
  <c r="J27" i="3"/>
  <c r="J26" i="3"/>
  <c r="J25" i="3"/>
  <c r="J24" i="3"/>
  <c r="G24" i="3"/>
  <c r="J23" i="3"/>
  <c r="J22" i="3"/>
  <c r="G22" i="3"/>
  <c r="J21" i="3"/>
  <c r="J20" i="3"/>
  <c r="G20" i="3"/>
  <c r="J19" i="3"/>
  <c r="J18" i="3"/>
  <c r="G18" i="3"/>
  <c r="J17" i="3"/>
  <c r="J16" i="3"/>
  <c r="J15" i="3"/>
  <c r="J14" i="3"/>
  <c r="J13" i="3"/>
  <c r="J12" i="3"/>
  <c r="D12" i="3"/>
  <c r="D13" i="3" s="1"/>
  <c r="J11" i="3"/>
  <c r="F11" i="3"/>
  <c r="E11" i="3"/>
  <c r="D11" i="3"/>
  <c r="F5" i="3"/>
  <c r="A5" i="3"/>
  <c r="A4" i="3"/>
  <c r="A1" i="3"/>
  <c r="C22" i="2"/>
  <c r="C21" i="2"/>
  <c r="C20" i="2"/>
  <c r="C24" i="2" s="1"/>
  <c r="C19" i="2"/>
  <c r="C18" i="2"/>
  <c r="C17" i="2"/>
  <c r="C16" i="2"/>
  <c r="C15" i="2"/>
  <c r="C14" i="2"/>
  <c r="C13" i="2"/>
  <c r="C12" i="2"/>
  <c r="C11" i="2"/>
  <c r="B5" i="2"/>
  <c r="B4" i="2"/>
  <c r="B1" i="2"/>
  <c r="C41" i="1"/>
  <c r="D14" i="3" l="1"/>
  <c r="E13" i="3"/>
  <c r="F13" i="3" s="1"/>
  <c r="J33" i="6"/>
  <c r="G14" i="2" s="1"/>
  <c r="G31" i="13"/>
  <c r="G29" i="13"/>
  <c r="G27" i="13"/>
  <c r="G25" i="13"/>
  <c r="G23" i="13"/>
  <c r="G21" i="13"/>
  <c r="G19" i="13"/>
  <c r="G17" i="13"/>
  <c r="G15" i="13"/>
  <c r="G13" i="13"/>
  <c r="G11" i="13"/>
  <c r="G30" i="14"/>
  <c r="G28" i="14"/>
  <c r="G26" i="14"/>
  <c r="G24" i="14"/>
  <c r="G22" i="14"/>
  <c r="G20" i="14"/>
  <c r="G18" i="14"/>
  <c r="G16" i="14"/>
  <c r="G14" i="14"/>
  <c r="G12" i="14"/>
  <c r="G30" i="9"/>
  <c r="G28" i="9"/>
  <c r="G26" i="9"/>
  <c r="G24" i="9"/>
  <c r="G22" i="9"/>
  <c r="G20" i="9"/>
  <c r="G18" i="9"/>
  <c r="G16" i="9"/>
  <c r="G14" i="9"/>
  <c r="G12" i="9"/>
  <c r="G30" i="11"/>
  <c r="G28" i="11"/>
  <c r="G26" i="11"/>
  <c r="G24" i="11"/>
  <c r="G22" i="11"/>
  <c r="G20" i="11"/>
  <c r="G18" i="11"/>
  <c r="G16" i="11"/>
  <c r="G14" i="11"/>
  <c r="G12" i="11"/>
  <c r="G31" i="12"/>
  <c r="G29" i="12"/>
  <c r="G27" i="12"/>
  <c r="G25" i="12"/>
  <c r="G23" i="12"/>
  <c r="G21" i="12"/>
  <c r="G19" i="12"/>
  <c r="G17" i="12"/>
  <c r="G15" i="12"/>
  <c r="G13" i="12"/>
  <c r="G11" i="12"/>
  <c r="G25" i="14"/>
  <c r="G15" i="14"/>
  <c r="G22" i="13"/>
  <c r="G12" i="13"/>
  <c r="G29" i="11"/>
  <c r="G30" i="10"/>
  <c r="G19" i="10"/>
  <c r="G26" i="8"/>
  <c r="G16" i="8"/>
  <c r="G27" i="7"/>
  <c r="G16" i="7"/>
  <c r="G30" i="6"/>
  <c r="G19" i="6"/>
  <c r="G31" i="3"/>
  <c r="G29" i="3"/>
  <c r="G27" i="3"/>
  <c r="G25" i="3"/>
  <c r="G23" i="3"/>
  <c r="G21" i="3"/>
  <c r="G19" i="3"/>
  <c r="G17" i="3"/>
  <c r="G15" i="3"/>
  <c r="G13" i="3"/>
  <c r="G11" i="3"/>
  <c r="G22" i="12"/>
  <c r="G12" i="12"/>
  <c r="G31" i="14"/>
  <c r="G21" i="14"/>
  <c r="G11" i="14"/>
  <c r="G28" i="13"/>
  <c r="G18" i="13"/>
  <c r="G17" i="11"/>
  <c r="G23" i="10"/>
  <c r="G14" i="10"/>
  <c r="G28" i="8"/>
  <c r="G18" i="8"/>
  <c r="G31" i="7"/>
  <c r="G20" i="7"/>
  <c r="G11" i="7"/>
  <c r="G28" i="12"/>
  <c r="G18" i="12"/>
  <c r="G31" i="11"/>
  <c r="G11" i="11"/>
  <c r="G25" i="10"/>
  <c r="G16" i="10"/>
  <c r="G27" i="9"/>
  <c r="G17" i="9"/>
  <c r="G23" i="8"/>
  <c r="G13" i="8"/>
  <c r="G22" i="7"/>
  <c r="G13" i="7"/>
  <c r="G25" i="6"/>
  <c r="G16" i="6"/>
  <c r="G14" i="6"/>
  <c r="G12" i="6"/>
  <c r="G33" i="6" s="1"/>
  <c r="E14" i="2" s="1"/>
  <c r="G27" i="14"/>
  <c r="G17" i="14"/>
  <c r="G24" i="13"/>
  <c r="G14" i="13"/>
  <c r="G25" i="11"/>
  <c r="G27" i="10"/>
  <c r="G18" i="10"/>
  <c r="G30" i="8"/>
  <c r="G20" i="8"/>
  <c r="G24" i="7"/>
  <c r="G15" i="7"/>
  <c r="G27" i="6"/>
  <c r="G18" i="6"/>
  <c r="G24" i="12"/>
  <c r="G14" i="12"/>
  <c r="G19" i="11"/>
  <c r="G29" i="10"/>
  <c r="G20" i="10"/>
  <c r="G29" i="9"/>
  <c r="G19" i="9"/>
  <c r="G25" i="8"/>
  <c r="G15" i="8"/>
  <c r="G26" i="7"/>
  <c r="G17" i="7"/>
  <c r="G29" i="6"/>
  <c r="G20" i="6"/>
  <c r="G30" i="12"/>
  <c r="G20" i="12"/>
  <c r="G29" i="14"/>
  <c r="G16" i="4"/>
  <c r="G26" i="4"/>
  <c r="G22" i="5"/>
  <c r="G25" i="5"/>
  <c r="G31" i="5"/>
  <c r="G17" i="6"/>
  <c r="G23" i="6"/>
  <c r="G14" i="7"/>
  <c r="G28" i="7"/>
  <c r="J33" i="9"/>
  <c r="G17" i="2" s="1"/>
  <c r="G12" i="10"/>
  <c r="G15" i="11"/>
  <c r="G18" i="7"/>
  <c r="G21" i="7"/>
  <c r="G25" i="7"/>
  <c r="G21" i="8"/>
  <c r="G24" i="8"/>
  <c r="G29" i="8"/>
  <c r="G19" i="14"/>
  <c r="G21" i="9"/>
  <c r="G13" i="10"/>
  <c r="G21" i="10"/>
  <c r="G24" i="10"/>
  <c r="G28" i="10"/>
  <c r="G13" i="14"/>
  <c r="E12" i="3"/>
  <c r="F12" i="3" s="1"/>
  <c r="G16" i="3"/>
  <c r="G30" i="3"/>
  <c r="G17" i="4"/>
  <c r="G27" i="4"/>
  <c r="G12" i="5"/>
  <c r="G33" i="5" s="1"/>
  <c r="E13" i="2" s="1"/>
  <c r="G15" i="5"/>
  <c r="G15" i="6"/>
  <c r="G28" i="6"/>
  <c r="G31" i="6"/>
  <c r="G12" i="7"/>
  <c r="J33" i="8"/>
  <c r="G16" i="2" s="1"/>
  <c r="G14" i="3"/>
  <c r="G20" i="4"/>
  <c r="G30" i="4"/>
  <c r="G18" i="5"/>
  <c r="G21" i="5"/>
  <c r="G19" i="7"/>
  <c r="G23" i="7"/>
  <c r="G30" i="7"/>
  <c r="G13" i="11"/>
  <c r="G24" i="5"/>
  <c r="G27" i="5"/>
  <c r="G11" i="8"/>
  <c r="G14" i="8"/>
  <c r="G19" i="8"/>
  <c r="G22" i="8"/>
  <c r="G31" i="8"/>
  <c r="G23" i="11"/>
  <c r="G26" i="13"/>
  <c r="G18" i="4"/>
  <c r="G28" i="4"/>
  <c r="G13" i="5"/>
  <c r="G30" i="5"/>
  <c r="G22" i="6"/>
  <c r="G15" i="9"/>
  <c r="G23" i="9"/>
  <c r="G11" i="10"/>
  <c r="G15" i="10"/>
  <c r="G27" i="11"/>
  <c r="G16" i="12"/>
  <c r="G23" i="14"/>
  <c r="J33" i="3"/>
  <c r="G11" i="2" s="1"/>
  <c r="G12" i="3"/>
  <c r="G28" i="3"/>
  <c r="G15" i="4"/>
  <c r="G25" i="4"/>
  <c r="G26" i="3"/>
  <c r="G13" i="4"/>
  <c r="G33" i="4" s="1"/>
  <c r="E12" i="2" s="1"/>
  <c r="G23" i="4"/>
  <c r="G16" i="5"/>
  <c r="G19" i="5"/>
  <c r="G13" i="6"/>
  <c r="G26" i="6"/>
  <c r="G27" i="8"/>
  <c r="G11" i="9"/>
  <c r="G31" i="9"/>
  <c r="G22" i="10"/>
  <c r="G26" i="10"/>
  <c r="J33" i="12"/>
  <c r="G20" i="2" s="1"/>
  <c r="G20" i="13"/>
  <c r="J33" i="13"/>
  <c r="G21" i="2" s="1"/>
  <c r="J33" i="11"/>
  <c r="G19" i="2" s="1"/>
  <c r="J33" i="14"/>
  <c r="G22" i="2" s="1"/>
  <c r="G33" i="9" l="1"/>
  <c r="E17" i="2" s="1"/>
  <c r="G33" i="12"/>
  <c r="E20" i="2" s="1"/>
  <c r="G33" i="7"/>
  <c r="E15" i="2" s="1"/>
  <c r="G33" i="14"/>
  <c r="E22" i="2" s="1"/>
  <c r="G33" i="13"/>
  <c r="E21" i="2" s="1"/>
  <c r="D15" i="3"/>
  <c r="E14" i="3"/>
  <c r="F14" i="3" s="1"/>
  <c r="G33" i="10"/>
  <c r="E18" i="2" s="1"/>
  <c r="G33" i="11"/>
  <c r="E19" i="2" s="1"/>
  <c r="G33" i="3"/>
  <c r="E11" i="2" s="1"/>
  <c r="G33" i="8"/>
  <c r="E16" i="2" s="1"/>
  <c r="G24" i="2"/>
  <c r="E15" i="3" l="1"/>
  <c r="F15" i="3" s="1"/>
  <c r="D16" i="3"/>
  <c r="E24" i="2"/>
  <c r="D17" i="3" l="1"/>
  <c r="E16" i="3"/>
  <c r="F16" i="3" s="1"/>
  <c r="E17" i="3" l="1"/>
  <c r="F17" i="3" s="1"/>
  <c r="D18" i="3"/>
  <c r="D19" i="3" l="1"/>
  <c r="E18" i="3"/>
  <c r="F18" i="3" s="1"/>
  <c r="E19" i="3" l="1"/>
  <c r="F19" i="3" s="1"/>
  <c r="D20" i="3"/>
  <c r="D21" i="3" l="1"/>
  <c r="E20" i="3"/>
  <c r="F20" i="3" s="1"/>
  <c r="D22" i="3" l="1"/>
  <c r="E21" i="3"/>
  <c r="F21" i="3" s="1"/>
  <c r="E22" i="3" l="1"/>
  <c r="F22" i="3" s="1"/>
  <c r="D23" i="3"/>
  <c r="D24" i="3" l="1"/>
  <c r="E23" i="3"/>
  <c r="F23" i="3" s="1"/>
  <c r="D25" i="3" l="1"/>
  <c r="E24" i="3"/>
  <c r="F24" i="3" s="1"/>
  <c r="E25" i="3" l="1"/>
  <c r="F25" i="3" s="1"/>
  <c r="D26" i="3"/>
  <c r="D27" i="3" l="1"/>
  <c r="E26" i="3"/>
  <c r="F26" i="3" s="1"/>
  <c r="D28" i="3" l="1"/>
  <c r="E27" i="3"/>
  <c r="F27" i="3" s="1"/>
  <c r="D29" i="3" l="1"/>
  <c r="E28" i="3"/>
  <c r="F28" i="3" s="1"/>
  <c r="E29" i="3" l="1"/>
  <c r="F29" i="3" s="1"/>
  <c r="D30" i="3"/>
  <c r="D31" i="3" l="1"/>
  <c r="E30" i="3"/>
  <c r="F30" i="3" s="1"/>
  <c r="E31" i="3" l="1"/>
  <c r="F31" i="3" s="1"/>
  <c r="F33" i="3" s="1"/>
  <c r="D11" i="2" s="1"/>
  <c r="D33" i="3"/>
  <c r="D11" i="4" s="1"/>
  <c r="D12" i="4" l="1"/>
  <c r="E11" i="4"/>
  <c r="F11" i="4" s="1"/>
  <c r="E12" i="4" l="1"/>
  <c r="F12" i="4" s="1"/>
  <c r="D13" i="4"/>
  <c r="D14" i="4" l="1"/>
  <c r="E13" i="4"/>
  <c r="F13" i="4" s="1"/>
  <c r="E14" i="4" l="1"/>
  <c r="F14" i="4" s="1"/>
  <c r="D15" i="4"/>
  <c r="D16" i="4" l="1"/>
  <c r="E15" i="4"/>
  <c r="F15" i="4" s="1"/>
  <c r="E16" i="4" l="1"/>
  <c r="F16" i="4" s="1"/>
  <c r="D17" i="4"/>
  <c r="D18" i="4" l="1"/>
  <c r="E17" i="4"/>
  <c r="F17" i="4" s="1"/>
  <c r="E18" i="4" l="1"/>
  <c r="F18" i="4" s="1"/>
  <c r="D19" i="4"/>
  <c r="D20" i="4" l="1"/>
  <c r="E19" i="4"/>
  <c r="F19" i="4" s="1"/>
  <c r="E20" i="4" l="1"/>
  <c r="F20" i="4" s="1"/>
  <c r="D21" i="4"/>
  <c r="D22" i="4" l="1"/>
  <c r="E21" i="4"/>
  <c r="F21" i="4" s="1"/>
  <c r="E22" i="4" l="1"/>
  <c r="F22" i="4" s="1"/>
  <c r="D23" i="4"/>
  <c r="D24" i="4" l="1"/>
  <c r="E23" i="4"/>
  <c r="F23" i="4" s="1"/>
  <c r="E24" i="4" l="1"/>
  <c r="F24" i="4" s="1"/>
  <c r="D25" i="4"/>
  <c r="D26" i="4" l="1"/>
  <c r="E25" i="4"/>
  <c r="F25" i="4" s="1"/>
  <c r="E26" i="4" l="1"/>
  <c r="F26" i="4" s="1"/>
  <c r="D27" i="4"/>
  <c r="D28" i="4" l="1"/>
  <c r="E27" i="4"/>
  <c r="F27" i="4" s="1"/>
  <c r="E28" i="4" l="1"/>
  <c r="F28" i="4" s="1"/>
  <c r="D29" i="4"/>
  <c r="D30" i="4" l="1"/>
  <c r="E29" i="4"/>
  <c r="F29" i="4" s="1"/>
  <c r="E30" i="4" l="1"/>
  <c r="F30" i="4" s="1"/>
  <c r="D31" i="4"/>
  <c r="D33" i="4" l="1"/>
  <c r="D11" i="5" s="1"/>
  <c r="E31" i="4"/>
  <c r="F31" i="4" s="1"/>
  <c r="F33" i="4" s="1"/>
  <c r="D12" i="2" s="1"/>
  <c r="D12" i="5" l="1"/>
  <c r="E11" i="5"/>
  <c r="F11" i="5" s="1"/>
  <c r="D13" i="5" l="1"/>
  <c r="E12" i="5"/>
  <c r="F12" i="5" s="1"/>
  <c r="D14" i="5" l="1"/>
  <c r="E13" i="5"/>
  <c r="F13" i="5" s="1"/>
  <c r="D15" i="5" l="1"/>
  <c r="E14" i="5"/>
  <c r="F14" i="5" s="1"/>
  <c r="D16" i="5" l="1"/>
  <c r="E15" i="5"/>
  <c r="F15" i="5" s="1"/>
  <c r="E16" i="5" l="1"/>
  <c r="F16" i="5" s="1"/>
  <c r="D17" i="5"/>
  <c r="D18" i="5" l="1"/>
  <c r="E17" i="5"/>
  <c r="F17" i="5" s="1"/>
  <c r="D19" i="5" l="1"/>
  <c r="E18" i="5"/>
  <c r="F18" i="5" s="1"/>
  <c r="D20" i="5" l="1"/>
  <c r="E19" i="5"/>
  <c r="F19" i="5" s="1"/>
  <c r="D21" i="5" l="1"/>
  <c r="E20" i="5"/>
  <c r="F20" i="5" s="1"/>
  <c r="D22" i="5" l="1"/>
  <c r="E21" i="5"/>
  <c r="F21" i="5" s="1"/>
  <c r="E22" i="5" l="1"/>
  <c r="F22" i="5" s="1"/>
  <c r="D23" i="5"/>
  <c r="D24" i="5" l="1"/>
  <c r="E23" i="5"/>
  <c r="F23" i="5" s="1"/>
  <c r="D25" i="5" l="1"/>
  <c r="E24" i="5"/>
  <c r="F24" i="5" s="1"/>
  <c r="D26" i="5" l="1"/>
  <c r="E25" i="5"/>
  <c r="F25" i="5" s="1"/>
  <c r="D27" i="5" l="1"/>
  <c r="E26" i="5"/>
  <c r="F26" i="5" s="1"/>
  <c r="D28" i="5" l="1"/>
  <c r="E27" i="5"/>
  <c r="F27" i="5" s="1"/>
  <c r="E28" i="5" l="1"/>
  <c r="F28" i="5" s="1"/>
  <c r="D29" i="5"/>
  <c r="D30" i="5" l="1"/>
  <c r="E29" i="5"/>
  <c r="F29" i="5" s="1"/>
  <c r="D31" i="5" l="1"/>
  <c r="E30" i="5"/>
  <c r="F30" i="5" s="1"/>
  <c r="E31" i="5" l="1"/>
  <c r="F31" i="5" s="1"/>
  <c r="F33" i="5" s="1"/>
  <c r="D13" i="2" s="1"/>
  <c r="D33" i="5"/>
  <c r="D11" i="6" s="1"/>
  <c r="E11" i="6" l="1"/>
  <c r="F11" i="6" s="1"/>
  <c r="D12" i="6"/>
  <c r="E12" i="6" l="1"/>
  <c r="F12" i="6" s="1"/>
  <c r="D13" i="6"/>
  <c r="E13" i="6" l="1"/>
  <c r="F13" i="6" s="1"/>
  <c r="D14" i="6"/>
  <c r="E14" i="6" l="1"/>
  <c r="F14" i="6" s="1"/>
  <c r="D15" i="6"/>
  <c r="E15" i="6" l="1"/>
  <c r="F15" i="6" s="1"/>
  <c r="D16" i="6"/>
  <c r="D17" i="6" l="1"/>
  <c r="E16" i="6"/>
  <c r="F16" i="6" s="1"/>
  <c r="E17" i="6" l="1"/>
  <c r="F17" i="6" s="1"/>
  <c r="D18" i="6"/>
  <c r="D19" i="6" l="1"/>
  <c r="E18" i="6"/>
  <c r="F18" i="6" s="1"/>
  <c r="D20" i="6" l="1"/>
  <c r="E19" i="6"/>
  <c r="F19" i="6" s="1"/>
  <c r="D21" i="6" l="1"/>
  <c r="E20" i="6"/>
  <c r="F20" i="6" s="1"/>
  <c r="E21" i="6" l="1"/>
  <c r="F21" i="6" s="1"/>
  <c r="D22" i="6"/>
  <c r="D23" i="6" l="1"/>
  <c r="E22" i="6"/>
  <c r="F22" i="6" s="1"/>
  <c r="D24" i="6" l="1"/>
  <c r="E23" i="6"/>
  <c r="F23" i="6" s="1"/>
  <c r="D25" i="6" l="1"/>
  <c r="E24" i="6"/>
  <c r="F24" i="6" s="1"/>
  <c r="E25" i="6" l="1"/>
  <c r="F25" i="6" s="1"/>
  <c r="D26" i="6"/>
  <c r="D27" i="6" l="1"/>
  <c r="E26" i="6"/>
  <c r="F26" i="6" s="1"/>
  <c r="D28" i="6" l="1"/>
  <c r="E27" i="6"/>
  <c r="F27" i="6" s="1"/>
  <c r="D29" i="6" l="1"/>
  <c r="E28" i="6"/>
  <c r="F28" i="6" s="1"/>
  <c r="D30" i="6" l="1"/>
  <c r="E29" i="6"/>
  <c r="F29" i="6" s="1"/>
  <c r="D31" i="6" l="1"/>
  <c r="E30" i="6"/>
  <c r="F30" i="6" s="1"/>
  <c r="D33" i="6" l="1"/>
  <c r="D11" i="7" s="1"/>
  <c r="E31" i="6"/>
  <c r="F31" i="6" s="1"/>
  <c r="F33" i="6" s="1"/>
  <c r="D14" i="2" s="1"/>
  <c r="D12" i="7" l="1"/>
  <c r="E11" i="7"/>
  <c r="F11" i="7" s="1"/>
  <c r="E12" i="7" l="1"/>
  <c r="F12" i="7" s="1"/>
  <c r="D13" i="7"/>
  <c r="E13" i="7" l="1"/>
  <c r="F13" i="7" s="1"/>
  <c r="D14" i="7"/>
  <c r="E14" i="7" l="1"/>
  <c r="F14" i="7" s="1"/>
  <c r="D15" i="7"/>
  <c r="D16" i="7" l="1"/>
  <c r="E15" i="7"/>
  <c r="F15" i="7" s="1"/>
  <c r="E16" i="7" l="1"/>
  <c r="F16" i="7" s="1"/>
  <c r="D17" i="7"/>
  <c r="D18" i="7" l="1"/>
  <c r="E17" i="7"/>
  <c r="F17" i="7" s="1"/>
  <c r="E18" i="7" l="1"/>
  <c r="F18" i="7" s="1"/>
  <c r="D19" i="7"/>
  <c r="D20" i="7" l="1"/>
  <c r="E19" i="7"/>
  <c r="F19" i="7" s="1"/>
  <c r="E20" i="7" l="1"/>
  <c r="F20" i="7" s="1"/>
  <c r="D21" i="7"/>
  <c r="D22" i="7" l="1"/>
  <c r="E21" i="7"/>
  <c r="F21" i="7" s="1"/>
  <c r="E22" i="7" l="1"/>
  <c r="F22" i="7" s="1"/>
  <c r="D23" i="7"/>
  <c r="E23" i="7" l="1"/>
  <c r="F23" i="7" s="1"/>
  <c r="D24" i="7"/>
  <c r="E24" i="7" l="1"/>
  <c r="F24" i="7" s="1"/>
  <c r="D25" i="7"/>
  <c r="D26" i="7" l="1"/>
  <c r="E25" i="7"/>
  <c r="F25" i="7" s="1"/>
  <c r="E26" i="7" l="1"/>
  <c r="F26" i="7" s="1"/>
  <c r="D27" i="7"/>
  <c r="E27" i="7" l="1"/>
  <c r="F27" i="7" s="1"/>
  <c r="D28" i="7"/>
  <c r="E28" i="7" l="1"/>
  <c r="F28" i="7" s="1"/>
  <c r="D29" i="7"/>
  <c r="E29" i="7" l="1"/>
  <c r="F29" i="7" s="1"/>
  <c r="D30" i="7"/>
  <c r="E30" i="7" l="1"/>
  <c r="F30" i="7" s="1"/>
  <c r="D31" i="7"/>
  <c r="D33" i="7" l="1"/>
  <c r="D11" i="8" s="1"/>
  <c r="E31" i="7"/>
  <c r="F31" i="7" s="1"/>
  <c r="F33" i="7" s="1"/>
  <c r="D15" i="2" s="1"/>
  <c r="E11" i="8" l="1"/>
  <c r="F11" i="8" s="1"/>
  <c r="D12" i="8"/>
  <c r="D13" i="8" l="1"/>
  <c r="E12" i="8"/>
  <c r="F12" i="8" s="1"/>
  <c r="E13" i="8" l="1"/>
  <c r="F13" i="8" s="1"/>
  <c r="D14" i="8"/>
  <c r="D15" i="8" l="1"/>
  <c r="E14" i="8"/>
  <c r="F14" i="8" s="1"/>
  <c r="D16" i="8" l="1"/>
  <c r="E15" i="8"/>
  <c r="F15" i="8" s="1"/>
  <c r="D17" i="8" l="1"/>
  <c r="E16" i="8"/>
  <c r="F16" i="8" s="1"/>
  <c r="D18" i="8" l="1"/>
  <c r="E17" i="8"/>
  <c r="F17" i="8" s="1"/>
  <c r="D19" i="8" l="1"/>
  <c r="E18" i="8"/>
  <c r="F18" i="8" s="1"/>
  <c r="E19" i="8" l="1"/>
  <c r="F19" i="8" s="1"/>
  <c r="D20" i="8"/>
  <c r="D21" i="8" l="1"/>
  <c r="E20" i="8"/>
  <c r="F20" i="8" s="1"/>
  <c r="E21" i="8" l="1"/>
  <c r="F21" i="8" s="1"/>
  <c r="D22" i="8"/>
  <c r="D23" i="8" l="1"/>
  <c r="E22" i="8"/>
  <c r="F22" i="8" s="1"/>
  <c r="E23" i="8" l="1"/>
  <c r="F23" i="8" s="1"/>
  <c r="D24" i="8"/>
  <c r="D25" i="8" l="1"/>
  <c r="E24" i="8"/>
  <c r="F24" i="8" s="1"/>
  <c r="D26" i="8" l="1"/>
  <c r="E25" i="8"/>
  <c r="F25" i="8" s="1"/>
  <c r="D27" i="8" l="1"/>
  <c r="E26" i="8"/>
  <c r="F26" i="8" s="1"/>
  <c r="D28" i="8" l="1"/>
  <c r="E27" i="8"/>
  <c r="F27" i="8" s="1"/>
  <c r="D29" i="8" l="1"/>
  <c r="E28" i="8"/>
  <c r="F28" i="8" s="1"/>
  <c r="E29" i="8" l="1"/>
  <c r="F29" i="8" s="1"/>
  <c r="D30" i="8"/>
  <c r="D31" i="8" l="1"/>
  <c r="E30" i="8"/>
  <c r="F30" i="8" s="1"/>
  <c r="E31" i="8" l="1"/>
  <c r="F31" i="8" s="1"/>
  <c r="F33" i="8" s="1"/>
  <c r="D16" i="2" s="1"/>
  <c r="D33" i="8"/>
  <c r="D11" i="9" s="1"/>
  <c r="D12" i="9" l="1"/>
  <c r="E11" i="9"/>
  <c r="F11" i="9" s="1"/>
  <c r="E12" i="9" l="1"/>
  <c r="F12" i="9" s="1"/>
  <c r="D13" i="9"/>
  <c r="D14" i="9" l="1"/>
  <c r="E13" i="9"/>
  <c r="F13" i="9" s="1"/>
  <c r="E14" i="9" l="1"/>
  <c r="F14" i="9" s="1"/>
  <c r="D15" i="9"/>
  <c r="E15" i="9" l="1"/>
  <c r="F15" i="9" s="1"/>
  <c r="D16" i="9"/>
  <c r="E16" i="9" l="1"/>
  <c r="F16" i="9" s="1"/>
  <c r="D17" i="9"/>
  <c r="E17" i="9" l="1"/>
  <c r="F17" i="9" s="1"/>
  <c r="D18" i="9"/>
  <c r="E18" i="9" l="1"/>
  <c r="F18" i="9" s="1"/>
  <c r="D19" i="9"/>
  <c r="D20" i="9" l="1"/>
  <c r="E19" i="9"/>
  <c r="F19" i="9" s="1"/>
  <c r="E20" i="9" l="1"/>
  <c r="F20" i="9" s="1"/>
  <c r="D21" i="9"/>
  <c r="D22" i="9" l="1"/>
  <c r="E21" i="9"/>
  <c r="F21" i="9" s="1"/>
  <c r="E22" i="9" l="1"/>
  <c r="F22" i="9" s="1"/>
  <c r="D23" i="9"/>
  <c r="E23" i="9" l="1"/>
  <c r="F23" i="9" s="1"/>
  <c r="D24" i="9"/>
  <c r="E24" i="9" l="1"/>
  <c r="F24" i="9" s="1"/>
  <c r="D25" i="9"/>
  <c r="E25" i="9" l="1"/>
  <c r="F25" i="9" s="1"/>
  <c r="D26" i="9"/>
  <c r="E26" i="9" l="1"/>
  <c r="F26" i="9" s="1"/>
  <c r="D27" i="9"/>
  <c r="E27" i="9" l="1"/>
  <c r="F27" i="9" s="1"/>
  <c r="D28" i="9"/>
  <c r="E28" i="9" l="1"/>
  <c r="F28" i="9" s="1"/>
  <c r="D29" i="9"/>
  <c r="D30" i="9" l="1"/>
  <c r="E29" i="9"/>
  <c r="F29" i="9" s="1"/>
  <c r="E30" i="9" l="1"/>
  <c r="F30" i="9" s="1"/>
  <c r="D31" i="9"/>
  <c r="D33" i="9" l="1"/>
  <c r="D11" i="10" s="1"/>
  <c r="E31" i="9"/>
  <c r="F31" i="9" s="1"/>
  <c r="F33" i="9" s="1"/>
  <c r="D17" i="2" s="1"/>
  <c r="D12" i="10" l="1"/>
  <c r="E11" i="10"/>
  <c r="F11" i="10" s="1"/>
  <c r="E12" i="10" l="1"/>
  <c r="F12" i="10" s="1"/>
  <c r="D13" i="10"/>
  <c r="D14" i="10" l="1"/>
  <c r="E13" i="10"/>
  <c r="F13" i="10" s="1"/>
  <c r="D15" i="10" l="1"/>
  <c r="E14" i="10"/>
  <c r="F14" i="10" s="1"/>
  <c r="E15" i="10" l="1"/>
  <c r="F15" i="10" s="1"/>
  <c r="D16" i="10"/>
  <c r="E16" i="10" l="1"/>
  <c r="F16" i="10" s="1"/>
  <c r="D17" i="10"/>
  <c r="E17" i="10" l="1"/>
  <c r="F17" i="10" s="1"/>
  <c r="D18" i="10"/>
  <c r="D19" i="10" l="1"/>
  <c r="E18" i="10"/>
  <c r="F18" i="10" s="1"/>
  <c r="E19" i="10" l="1"/>
  <c r="F19" i="10" s="1"/>
  <c r="D20" i="10"/>
  <c r="D21" i="10" l="1"/>
  <c r="E20" i="10"/>
  <c r="F20" i="10" s="1"/>
  <c r="E21" i="10" l="1"/>
  <c r="F21" i="10" s="1"/>
  <c r="D22" i="10"/>
  <c r="D23" i="10" l="1"/>
  <c r="E22" i="10"/>
  <c r="F22" i="10" s="1"/>
  <c r="D24" i="10" l="1"/>
  <c r="E23" i="10"/>
  <c r="F23" i="10" s="1"/>
  <c r="D25" i="10" l="1"/>
  <c r="E24" i="10"/>
  <c r="F24" i="10" s="1"/>
  <c r="E25" i="10" l="1"/>
  <c r="F25" i="10" s="1"/>
  <c r="D26" i="10"/>
  <c r="E26" i="10" l="1"/>
  <c r="F26" i="10" s="1"/>
  <c r="D27" i="10"/>
  <c r="D28" i="10" l="1"/>
  <c r="E27" i="10"/>
  <c r="F27" i="10" s="1"/>
  <c r="E28" i="10" l="1"/>
  <c r="F28" i="10" s="1"/>
  <c r="D29" i="10"/>
  <c r="D30" i="10" l="1"/>
  <c r="E29" i="10"/>
  <c r="F29" i="10" s="1"/>
  <c r="E30" i="10" l="1"/>
  <c r="F30" i="10" s="1"/>
  <c r="D31" i="10"/>
  <c r="D33" i="10" l="1"/>
  <c r="D11" i="11" s="1"/>
  <c r="E31" i="10"/>
  <c r="F31" i="10" s="1"/>
  <c r="F33" i="10" s="1"/>
  <c r="D18" i="2" s="1"/>
  <c r="E11" i="11" l="1"/>
  <c r="F11" i="11" s="1"/>
  <c r="D12" i="11"/>
  <c r="D13" i="11" l="1"/>
  <c r="E12" i="11"/>
  <c r="F12" i="11" s="1"/>
  <c r="D14" i="11" l="1"/>
  <c r="E13" i="11"/>
  <c r="F13" i="11" s="1"/>
  <c r="D15" i="11" l="1"/>
  <c r="E14" i="11"/>
  <c r="F14" i="11" s="1"/>
  <c r="E15" i="11" l="1"/>
  <c r="F15" i="11" s="1"/>
  <c r="D16" i="11"/>
  <c r="D17" i="11" l="1"/>
  <c r="E16" i="11"/>
  <c r="F16" i="11" s="1"/>
  <c r="D18" i="11" l="1"/>
  <c r="E17" i="11"/>
  <c r="F17" i="11" s="1"/>
  <c r="D19" i="11" l="1"/>
  <c r="E18" i="11"/>
  <c r="F18" i="11" s="1"/>
  <c r="D20" i="11" l="1"/>
  <c r="E19" i="11"/>
  <c r="F19" i="11" s="1"/>
  <c r="D21" i="11" l="1"/>
  <c r="E20" i="11"/>
  <c r="F20" i="11" s="1"/>
  <c r="E21" i="11" l="1"/>
  <c r="F21" i="11" s="1"/>
  <c r="D22" i="11"/>
  <c r="D23" i="11" l="1"/>
  <c r="E22" i="11"/>
  <c r="F22" i="11" s="1"/>
  <c r="E23" i="11" l="1"/>
  <c r="F23" i="11" s="1"/>
  <c r="D24" i="11"/>
  <c r="D25" i="11" l="1"/>
  <c r="E24" i="11"/>
  <c r="F24" i="11" s="1"/>
  <c r="D26" i="11" l="1"/>
  <c r="E25" i="11"/>
  <c r="F25" i="11" s="1"/>
  <c r="D27" i="11" l="1"/>
  <c r="E26" i="11"/>
  <c r="F26" i="11" s="1"/>
  <c r="D28" i="11" l="1"/>
  <c r="E27" i="11"/>
  <c r="F27" i="11" s="1"/>
  <c r="D29" i="11" l="1"/>
  <c r="E28" i="11"/>
  <c r="F28" i="11" s="1"/>
  <c r="E29" i="11" l="1"/>
  <c r="F29" i="11" s="1"/>
  <c r="D30" i="11"/>
  <c r="D31" i="11" l="1"/>
  <c r="E30" i="11"/>
  <c r="F30" i="11" s="1"/>
  <c r="D33" i="11" l="1"/>
  <c r="D11" i="12" s="1"/>
  <c r="E31" i="11"/>
  <c r="F31" i="11" s="1"/>
  <c r="F33" i="11" s="1"/>
  <c r="D19" i="2" s="1"/>
  <c r="D12" i="12" l="1"/>
  <c r="E11" i="12"/>
  <c r="F11" i="12" s="1"/>
  <c r="E12" i="12" l="1"/>
  <c r="F12" i="12" s="1"/>
  <c r="D13" i="12"/>
  <c r="D14" i="12" l="1"/>
  <c r="E13" i="12"/>
  <c r="F13" i="12" s="1"/>
  <c r="E14" i="12" l="1"/>
  <c r="F14" i="12" s="1"/>
  <c r="D15" i="12"/>
  <c r="D16" i="12" l="1"/>
  <c r="E15" i="12"/>
  <c r="F15" i="12" s="1"/>
  <c r="E16" i="12" l="1"/>
  <c r="F16" i="12" s="1"/>
  <c r="D17" i="12"/>
  <c r="D18" i="12" l="1"/>
  <c r="E17" i="12"/>
  <c r="F17" i="12" s="1"/>
  <c r="E18" i="12" l="1"/>
  <c r="F18" i="12" s="1"/>
  <c r="D19" i="12"/>
  <c r="D20" i="12" l="1"/>
  <c r="E19" i="12"/>
  <c r="F19" i="12" s="1"/>
  <c r="E20" i="12" l="1"/>
  <c r="F20" i="12" s="1"/>
  <c r="D21" i="12"/>
  <c r="D22" i="12" l="1"/>
  <c r="E21" i="12"/>
  <c r="F21" i="12" s="1"/>
  <c r="E22" i="12" l="1"/>
  <c r="F22" i="12" s="1"/>
  <c r="D23" i="12"/>
  <c r="D24" i="12" l="1"/>
  <c r="E23" i="12"/>
  <c r="F23" i="12" s="1"/>
  <c r="E24" i="12" l="1"/>
  <c r="F24" i="12" s="1"/>
  <c r="D25" i="12"/>
  <c r="D26" i="12" l="1"/>
  <c r="E25" i="12"/>
  <c r="F25" i="12" s="1"/>
  <c r="E26" i="12" l="1"/>
  <c r="F26" i="12" s="1"/>
  <c r="D27" i="12"/>
  <c r="D28" i="12" l="1"/>
  <c r="E27" i="12"/>
  <c r="F27" i="12" s="1"/>
  <c r="E28" i="12" l="1"/>
  <c r="F28" i="12" s="1"/>
  <c r="D29" i="12"/>
  <c r="D30" i="12" l="1"/>
  <c r="E29" i="12"/>
  <c r="F29" i="12" s="1"/>
  <c r="E30" i="12" l="1"/>
  <c r="F30" i="12" s="1"/>
  <c r="D31" i="12"/>
  <c r="D33" i="12" l="1"/>
  <c r="D11" i="13" s="1"/>
  <c r="E31" i="12"/>
  <c r="F31" i="12" s="1"/>
  <c r="F33" i="12" s="1"/>
  <c r="D20" i="2" s="1"/>
  <c r="E11" i="13" l="1"/>
  <c r="F11" i="13" s="1"/>
  <c r="D12" i="13"/>
  <c r="D13" i="13" l="1"/>
  <c r="E12" i="13"/>
  <c r="F12" i="13" s="1"/>
  <c r="E13" i="13" l="1"/>
  <c r="F13" i="13" s="1"/>
  <c r="D14" i="13"/>
  <c r="D15" i="13" l="1"/>
  <c r="E14" i="13"/>
  <c r="F14" i="13" s="1"/>
  <c r="E15" i="13" l="1"/>
  <c r="F15" i="13" s="1"/>
  <c r="D16" i="13"/>
  <c r="D17" i="13" l="1"/>
  <c r="E16" i="13"/>
  <c r="F16" i="13" s="1"/>
  <c r="E17" i="13" l="1"/>
  <c r="F17" i="13" s="1"/>
  <c r="D18" i="13"/>
  <c r="D19" i="13" l="1"/>
  <c r="E18" i="13"/>
  <c r="F18" i="13" s="1"/>
  <c r="E19" i="13" l="1"/>
  <c r="F19" i="13" s="1"/>
  <c r="D20" i="13"/>
  <c r="D21" i="13" l="1"/>
  <c r="E20" i="13"/>
  <c r="F20" i="13" s="1"/>
  <c r="E21" i="13" l="1"/>
  <c r="F21" i="13" s="1"/>
  <c r="D22" i="13"/>
  <c r="D23" i="13" l="1"/>
  <c r="E22" i="13"/>
  <c r="F22" i="13" s="1"/>
  <c r="E23" i="13" l="1"/>
  <c r="F23" i="13" s="1"/>
  <c r="D24" i="13"/>
  <c r="D25" i="13" l="1"/>
  <c r="E24" i="13"/>
  <c r="F24" i="13" s="1"/>
  <c r="E25" i="13" l="1"/>
  <c r="F25" i="13" s="1"/>
  <c r="D26" i="13"/>
  <c r="D27" i="13" l="1"/>
  <c r="E26" i="13"/>
  <c r="F26" i="13" s="1"/>
  <c r="E27" i="13" l="1"/>
  <c r="F27" i="13" s="1"/>
  <c r="D28" i="13"/>
  <c r="D29" i="13" l="1"/>
  <c r="E28" i="13"/>
  <c r="F28" i="13" s="1"/>
  <c r="E29" i="13" l="1"/>
  <c r="F29" i="13" s="1"/>
  <c r="D30" i="13"/>
  <c r="D31" i="13" l="1"/>
  <c r="E30" i="13"/>
  <c r="F30" i="13" s="1"/>
  <c r="E31" i="13" l="1"/>
  <c r="F31" i="13" s="1"/>
  <c r="F33" i="13" s="1"/>
  <c r="D21" i="2" s="1"/>
  <c r="D33" i="13"/>
  <c r="D11" i="14" s="1"/>
  <c r="D12" i="14" l="1"/>
  <c r="E11" i="14"/>
  <c r="F11" i="14" s="1"/>
  <c r="E12" i="14" l="1"/>
  <c r="F12" i="14" s="1"/>
  <c r="D13" i="14"/>
  <c r="D14" i="14" l="1"/>
  <c r="E13" i="14"/>
  <c r="F13" i="14" s="1"/>
  <c r="E14" i="14" l="1"/>
  <c r="F14" i="14" s="1"/>
  <c r="D15" i="14"/>
  <c r="D16" i="14" l="1"/>
  <c r="E15" i="14"/>
  <c r="F15" i="14" s="1"/>
  <c r="E16" i="14" l="1"/>
  <c r="F16" i="14" s="1"/>
  <c r="D17" i="14"/>
  <c r="D18" i="14" l="1"/>
  <c r="E17" i="14"/>
  <c r="F17" i="14" s="1"/>
  <c r="E18" i="14" l="1"/>
  <c r="F18" i="14" s="1"/>
  <c r="D19" i="14"/>
  <c r="D20" i="14" l="1"/>
  <c r="E19" i="14"/>
  <c r="F19" i="14" s="1"/>
  <c r="E20" i="14" l="1"/>
  <c r="F20" i="14" s="1"/>
  <c r="D21" i="14"/>
  <c r="D22" i="14" l="1"/>
  <c r="E21" i="14"/>
  <c r="F21" i="14" s="1"/>
  <c r="E22" i="14" l="1"/>
  <c r="F22" i="14" s="1"/>
  <c r="D23" i="14"/>
  <c r="D24" i="14" l="1"/>
  <c r="E23" i="14"/>
  <c r="F23" i="14" s="1"/>
  <c r="E24" i="14" l="1"/>
  <c r="F24" i="14" s="1"/>
  <c r="D25" i="14"/>
  <c r="D26" i="14" l="1"/>
  <c r="E25" i="14"/>
  <c r="F25" i="14" s="1"/>
  <c r="E26" i="14" l="1"/>
  <c r="F26" i="14" s="1"/>
  <c r="D27" i="14"/>
  <c r="D28" i="14" l="1"/>
  <c r="E27" i="14"/>
  <c r="F27" i="14" s="1"/>
  <c r="E28" i="14" l="1"/>
  <c r="F28" i="14" s="1"/>
  <c r="D29" i="14"/>
  <c r="D30" i="14" l="1"/>
  <c r="E29" i="14"/>
  <c r="F29" i="14" s="1"/>
  <c r="E30" i="14" l="1"/>
  <c r="F30" i="14" s="1"/>
  <c r="D31" i="14"/>
  <c r="D33" i="14" l="1"/>
  <c r="E31" i="14"/>
  <c r="F31" i="14" s="1"/>
  <c r="F33" i="14" s="1"/>
  <c r="D22" i="2" s="1"/>
  <c r="D24" i="2" s="1"/>
</calcChain>
</file>

<file path=xl/sharedStrings.xml><?xml version="1.0" encoding="utf-8"?>
<sst xmlns="http://schemas.openxmlformats.org/spreadsheetml/2006/main" count="262" uniqueCount="102">
  <si>
    <t>MILEAGE EXPENSES CLAIM - SETTINGS</t>
  </si>
  <si>
    <t>Complete the YELLOW cells below before use. All other cells are locked.</t>
  </si>
  <si>
    <t>COMPANY / EMPLOYEE DETAILS</t>
  </si>
  <si>
    <t>Company Name</t>
  </si>
  <si>
    <t>Employee Name</t>
  </si>
  <si>
    <t>Period Ending (Year End Date)</t>
  </si>
  <si>
    <t>e.g. 31/03/2026</t>
  </si>
  <si>
    <t>Employee Vehicle Registration</t>
  </si>
  <si>
    <t>Vehicle Type</t>
  </si>
  <si>
    <t>Select: Car, Motorcycle, Bicycle</t>
  </si>
  <si>
    <t>Engine Capacity (cc)</t>
  </si>
  <si>
    <t>e.g. 1600 (enter 0 for bicycle)</t>
  </si>
  <si>
    <t>Fuel Type</t>
  </si>
  <si>
    <t>Select: Petrol, Diesel, LPG, Electric, Hybrid</t>
  </si>
  <si>
    <t>HMRC APPROVED MILEAGE ALLOWANCE PAYMENTS (MAPs)</t>
  </si>
  <si>
    <t>First 10,000 miles</t>
  </si>
  <si>
    <t>Over 10,000 miles</t>
  </si>
  <si>
    <t>Notes</t>
  </si>
  <si>
    <t>Cars and Vans</t>
  </si>
  <si>
    <t>HMRC standard MAP rate</t>
  </si>
  <si>
    <t>Motorcycles</t>
  </si>
  <si>
    <t>Flat rate regardless of mileage</t>
  </si>
  <si>
    <t>Bicycles</t>
  </si>
  <si>
    <t>Annual Mileage Threshold</t>
  </si>
  <si>
    <t>Currently 10,000 miles p.a.</t>
  </si>
  <si>
    <t>IMPORTANT NOTE - MILEAGE THRESHOLD CALCULATION</t>
  </si>
  <si>
    <t>When the 10,000 mile annual threshold is breached within a single journey entry, the ENTIRE</t>
  </si>
  <si>
    <t>mileage for that entry is calculated at the LOWER rate (currently 25p for cars). The spreadsheet</t>
  </si>
  <si>
    <t>does not split a single entry across the two rates. This is consistent with the practical approach</t>
  </si>
  <si>
    <t>used by most employers. If a more precise split is required, record the journey as two separate</t>
  </si>
  <si>
    <t>lines: one to bring the cumulative total to exactly 10,000 miles, and the remainder on the next line.</t>
  </si>
  <si>
    <t>PASSENGER MILEAGE RATE</t>
  </si>
  <si>
    <t>Passenger rate per mile</t>
  </si>
  <si>
    <t>Tax-free per passenger per business mile</t>
  </si>
  <si>
    <t>IMPORTANT NOTES - PASSENGER MILEAGE</t>
  </si>
  <si>
    <t>1. Passenger payments can ONLY be claimed for fellow employees travelling on business.</t>
  </si>
  <si>
    <t>2. Passengers must be employees of the same employer - not clients, family, or friends.</t>
  </si>
  <si>
    <t>3. NOT applicable where the employer uses the VAT Flat Rate Scheme.</t>
  </si>
  <si>
    <t>4. NOT applicable on the output VAT scale charge for company cars.</t>
  </si>
  <si>
    <t>5. The passenger must be travelling for genuine business purposes (not merely commuting).</t>
  </si>
  <si>
    <t>6. Records must identify each passenger by name for each journey claimed.</t>
  </si>
  <si>
    <t>VAT &amp; FUEL ELEMENT OF MILEAGE RATE</t>
  </si>
  <si>
    <t>Current VAT Rate (%)</t>
  </si>
  <si>
    <t>Standard rate - update if changed</t>
  </si>
  <si>
    <t>VAT Fraction (calculated)</t>
  </si>
  <si>
    <t>Auto-calculated: VAT rate / (1 + VAT rate)</t>
  </si>
  <si>
    <t>Fuel Element of Mileage Rate (per mile)</t>
  </si>
  <si>
    <t>Advisory fuel rate for petrol/diesel/LPG - check HMRC quarterly</t>
  </si>
  <si>
    <t>Note: VAT on mileage can only be reclaimed on the fuel element. Fuel receipts MUST be retained.</t>
  </si>
  <si>
    <t>VAT per mile = Fuel element x VAT fraction.</t>
  </si>
  <si>
    <t>HMRC ADVISORY FUEL RATES (reference - update quarterly)</t>
  </si>
  <si>
    <t>Engine Size</t>
  </si>
  <si>
    <t>Petrol</t>
  </si>
  <si>
    <t>Diesel</t>
  </si>
  <si>
    <t>LPG</t>
  </si>
  <si>
    <t>1400cc or less</t>
  </si>
  <si>
    <t>1401cc to 2000cc</t>
  </si>
  <si>
    <t>Over 2000cc</t>
  </si>
  <si>
    <t>ELECTRIC VEHICLE ADVISORY FUEL RATES (update quarterly from HMRC data)</t>
  </si>
  <si>
    <t>Charging Type</t>
  </si>
  <si>
    <t>Rate per mile</t>
  </si>
  <si>
    <t>Electric - Home Charging</t>
  </si>
  <si>
    <t>Home electricity charging - update quarterly from HMRC data</t>
  </si>
  <si>
    <t>Electric - Public Charging</t>
  </si>
  <si>
    <t>Public charge point charging - update quarterly from HMRC data</t>
  </si>
  <si>
    <t>Note: Electric vehicle advisory fuel rates are for reference only and must be updated quarterly</t>
  </si>
  <si>
    <t>from HMRC published data. Electric vehicles use the standard Car MAP rate (45p/25p) for mileage</t>
  </si>
  <si>
    <t>claims. These advisory rates apply to company car fuel benefit calculations and reimbursing actual fuel costs.</t>
  </si>
  <si>
    <t>Hybrid vehicles: use petrol or diesel advisory fuel rate as appropriate.</t>
  </si>
  <si>
    <t>DATA VALIDATION LISTS (do not edit)</t>
  </si>
  <si>
    <t>Yes</t>
  </si>
  <si>
    <t>No</t>
  </si>
  <si>
    <t>EXPENSES CLAIM - MILEAGE SUMMARY</t>
  </si>
  <si>
    <t>Month</t>
  </si>
  <si>
    <t>MILES</t>
  </si>
  <si>
    <t>TOTAL (£)</t>
  </si>
  <si>
    <t>VAT (£)</t>
  </si>
  <si>
    <t>EXTRA MILEAGE (£)</t>
  </si>
  <si>
    <t>Month 1</t>
  </si>
  <si>
    <t>Month 2</t>
  </si>
  <si>
    <t>Month 3</t>
  </si>
  <si>
    <t>Month 4</t>
  </si>
  <si>
    <t>Month 5</t>
  </si>
  <si>
    <t>Month 6</t>
  </si>
  <si>
    <t>Month 7</t>
  </si>
  <si>
    <t>Month 8</t>
  </si>
  <si>
    <t>Month 9</t>
  </si>
  <si>
    <t>Month 10</t>
  </si>
  <si>
    <t>Month 11</t>
  </si>
  <si>
    <t>Month 12</t>
  </si>
  <si>
    <t>ANNUAL TOTALS</t>
  </si>
  <si>
    <t>EXPENSES CLAIM - MILEAGE</t>
  </si>
  <si>
    <t>RATE</t>
  </si>
  <si>
    <t>Mileage to:</t>
  </si>
  <si>
    <t>DATE</t>
  </si>
  <si>
    <t>TOTAL MILES</t>
  </si>
  <si>
    <t>PER MILE</t>
  </si>
  <si>
    <t>Passenger?</t>
  </si>
  <si>
    <t>Passenger Name(s)</t>
  </si>
  <si>
    <t>Extra Mileage (£)</t>
  </si>
  <si>
    <t>TOTALS</t>
  </si>
  <si>
    <t>Notes: Passenger mileage only for fellow employees on business. Not for FRS. Not on company car output scale charge.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</si>
</sst>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0"/>
  </numFmts>
  <fonts count="17" x14ac:knownFonts="1">
    <font>
      <sz val="11"/>
      <color theme="1"/>
      <name val="Calibri"/>
      <family val="2"/>
      <charset val="1"/>
    </font>
    <font>
      <b/>
      <sz val="14"/>
      <color rgb="FF002060"/>
      <name val="Arial"/>
      <family val="2"/>
    </font>
    <font>
      <i/>
      <sz val="9"/>
      <color rgb="FF666666"/>
      <name val="Arial"/>
      <family val="2"/>
    </font>
    <font>
      <b/>
      <sz val="11"/>
      <color rgb="FFFFFFFF"/>
      <name val="Arial"/>
      <family val="2"/>
    </font>
    <font>
      <sz val="10"/>
      <color rgb="FF000000"/>
      <name val="Arial"/>
      <family val="2"/>
    </font>
    <font>
      <sz val="10"/>
      <color rgb="FF0000FF"/>
      <name val="Arial"/>
      <family val="2"/>
    </font>
    <font>
      <b/>
      <sz val="10"/>
      <name val="Arial"/>
      <family val="2"/>
    </font>
    <font>
      <b/>
      <sz val="9"/>
      <color rgb="FFCC6600"/>
      <name val="Arial"/>
      <family val="2"/>
    </font>
    <font>
      <b/>
      <sz val="9"/>
      <color rgb="FFCC0000"/>
      <name val="Arial"/>
      <family val="2"/>
    </font>
    <font>
      <sz val="10"/>
      <name val="Arial"/>
      <family val="2"/>
    </font>
    <font>
      <b/>
      <sz val="12"/>
      <color rgb="FF002060"/>
      <name val="Arial"/>
      <family val="2"/>
    </font>
    <font>
      <sz val="11"/>
      <color rgb="FF002060"/>
      <name val="Arial"/>
      <family val="2"/>
    </font>
    <font>
      <b/>
      <sz val="10"/>
      <color rgb="FFFFFFFF"/>
      <name val="Arial"/>
      <family val="2"/>
    </font>
    <font>
      <sz val="10"/>
      <color rgb="FF008000"/>
      <name val="Arial"/>
      <family val="2"/>
    </font>
    <font>
      <b/>
      <sz val="10"/>
      <color rgb="FF002060"/>
      <name val="Arial"/>
      <family val="2"/>
    </font>
    <font>
      <b/>
      <sz val="9"/>
      <name val="Arial"/>
      <family val="2"/>
    </font>
    <font>
      <i/>
      <sz val="8"/>
      <color rgb="FFCC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002060"/>
        <bgColor rgb="FF000080"/>
      </patternFill>
    </fill>
    <fill>
      <patternFill patternType="solid">
        <fgColor rgb="FFFFFF00"/>
        <bgColor rgb="FFFFFF00"/>
      </patternFill>
    </fill>
    <fill>
      <patternFill patternType="solid">
        <fgColor rgb="FFFF6600"/>
        <bgColor rgb="FFCC6600"/>
      </patternFill>
    </fill>
    <fill>
      <patternFill patternType="solid">
        <fgColor rgb="FFFFF2CC"/>
        <bgColor rgb="FFFFFFFF"/>
      </patternFill>
    </fill>
    <fill>
      <patternFill patternType="solid">
        <fgColor rgb="FFCC0000"/>
        <bgColor rgb="FF8000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6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8" fillId="0" borderId="0" xfId="0" applyFont="1"/>
    <xf numFmtId="0" fontId="8" fillId="5" borderId="0" xfId="0" applyFont="1" applyFill="1"/>
    <xf numFmtId="0" fontId="3" fillId="6" borderId="0" xfId="0" applyFont="1" applyFill="1"/>
    <xf numFmtId="0" fontId="7" fillId="5" borderId="0" xfId="0" applyFont="1" applyFill="1"/>
    <xf numFmtId="0" fontId="3" fillId="4" borderId="0" xfId="0" applyFont="1" applyFill="1"/>
    <xf numFmtId="0" fontId="3" fillId="2" borderId="0" xfId="0" applyFont="1" applyFill="1"/>
    <xf numFmtId="0" fontId="2" fillId="0" borderId="0" xfId="0" applyFont="1"/>
    <xf numFmtId="0" fontId="1" fillId="0" borderId="0" xfId="0" applyFont="1"/>
    <xf numFmtId="0" fontId="2" fillId="0" borderId="0" xfId="0" applyFont="1"/>
    <xf numFmtId="0" fontId="4" fillId="0" borderId="1" xfId="0" applyFont="1" applyBorder="1"/>
    <xf numFmtId="0" fontId="5" fillId="3" borderId="1" xfId="0" applyFont="1" applyFill="1" applyBorder="1" applyProtection="1">
      <protection locked="0"/>
    </xf>
    <xf numFmtId="14" fontId="5" fillId="3" borderId="1" xfId="0" applyNumberFormat="1" applyFont="1" applyFill="1" applyBorder="1" applyProtection="1">
      <protection locked="0"/>
    </xf>
    <xf numFmtId="3" fontId="5" fillId="3" borderId="1" xfId="0" applyNumberFormat="1" applyFont="1" applyFill="1" applyBorder="1" applyProtection="1">
      <protection locked="0"/>
    </xf>
    <xf numFmtId="0" fontId="6" fillId="0" borderId="1" xfId="0" applyFont="1" applyBorder="1"/>
    <xf numFmtId="2" fontId="5" fillId="3" borderId="1" xfId="0" applyNumberFormat="1" applyFont="1" applyFill="1" applyBorder="1" applyProtection="1">
      <protection locked="0"/>
    </xf>
    <xf numFmtId="0" fontId="2" fillId="0" borderId="1" xfId="0" applyFont="1" applyBorder="1"/>
    <xf numFmtId="9" fontId="5" fillId="3" borderId="1" xfId="0" applyNumberFormat="1" applyFont="1" applyFill="1" applyBorder="1" applyProtection="1">
      <protection locked="0"/>
    </xf>
    <xf numFmtId="164" fontId="9" fillId="0" borderId="1" xfId="0" applyNumberFormat="1" applyFont="1" applyBorder="1"/>
    <xf numFmtId="0" fontId="12" fillId="2" borderId="1" xfId="0" applyFont="1" applyFill="1" applyBorder="1" applyAlignment="1">
      <alignment horizontal="center"/>
    </xf>
    <xf numFmtId="3" fontId="13" fillId="0" borderId="1" xfId="0" applyNumberFormat="1" applyFont="1" applyBorder="1"/>
    <xf numFmtId="4" fontId="13" fillId="0" borderId="1" xfId="0" applyNumberFormat="1" applyFont="1" applyBorder="1"/>
    <xf numFmtId="0" fontId="14" fillId="0" borderId="1" xfId="0" applyFont="1" applyBorder="1"/>
    <xf numFmtId="3" fontId="6" fillId="0" borderId="1" xfId="0" applyNumberFormat="1" applyFont="1" applyBorder="1"/>
    <xf numFmtId="4" fontId="6" fillId="0" borderId="1" xfId="0" applyNumberFormat="1" applyFont="1" applyBorder="1"/>
    <xf numFmtId="0" fontId="15" fillId="0" borderId="0" xfId="0" applyFont="1" applyAlignment="1">
      <alignment horizontal="center"/>
    </xf>
    <xf numFmtId="0" fontId="12" fillId="2" borderId="1" xfId="0" applyFont="1" applyFill="1" applyBorder="1" applyAlignment="1">
      <alignment horizontal="center" wrapText="1"/>
    </xf>
    <xf numFmtId="0" fontId="5" fillId="0" borderId="1" xfId="0" applyFont="1" applyBorder="1" applyProtection="1">
      <protection locked="0"/>
    </xf>
    <xf numFmtId="14" fontId="5" fillId="0" borderId="1" xfId="0" applyNumberFormat="1" applyFont="1" applyBorder="1" applyProtection="1">
      <protection locked="0"/>
    </xf>
    <xf numFmtId="3" fontId="5" fillId="0" borderId="1" xfId="0" applyNumberFormat="1" applyFont="1" applyBorder="1" applyProtection="1">
      <protection locked="0"/>
    </xf>
    <xf numFmtId="3" fontId="9" fillId="0" borderId="1" xfId="0" applyNumberFormat="1" applyFont="1" applyBorder="1"/>
    <xf numFmtId="2" fontId="9" fillId="0" borderId="1" xfId="0" applyNumberFormat="1" applyFont="1" applyBorder="1"/>
    <xf numFmtId="4" fontId="9" fillId="0" borderId="1" xfId="0" applyNumberFormat="1" applyFont="1" applyBorder="1"/>
    <xf numFmtId="0" fontId="5" fillId="0" borderId="1" xfId="0" applyFont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CC66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969696"/>
      <rgbColor rgb="FF002060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E65"/>
  <sheetViews>
    <sheetView tabSelected="1" topLeftCell="A22" zoomScaleNormal="100" workbookViewId="0">
      <selection activeCell="C8" sqref="C8"/>
    </sheetView>
  </sheetViews>
  <sheetFormatPr baseColWidth="10" defaultColWidth="8.6640625" defaultRowHeight="15" x14ac:dyDescent="0.2"/>
  <cols>
    <col min="1" max="1" width="4" customWidth="1"/>
    <col min="2" max="2" width="42" customWidth="1"/>
    <col min="3" max="4" width="20" customWidth="1"/>
    <col min="5" max="5" width="58" customWidth="1"/>
  </cols>
  <sheetData>
    <row r="1" spans="2:5" ht="17.25" customHeight="1" x14ac:dyDescent="0.2">
      <c r="B1" s="14" t="s">
        <v>0</v>
      </c>
      <c r="C1" s="14"/>
      <c r="D1" s="14"/>
      <c r="E1" s="14"/>
    </row>
    <row r="2" spans="2:5" ht="15" customHeight="1" x14ac:dyDescent="0.2">
      <c r="B2" s="13" t="s">
        <v>1</v>
      </c>
      <c r="C2" s="13"/>
      <c r="D2" s="13"/>
      <c r="E2" s="13"/>
    </row>
    <row r="4" spans="2:5" ht="15" customHeight="1" x14ac:dyDescent="0.2">
      <c r="B4" s="12" t="s">
        <v>2</v>
      </c>
      <c r="C4" s="12"/>
      <c r="D4" s="12"/>
      <c r="E4" s="12"/>
    </row>
    <row r="5" spans="2:5" ht="15" customHeight="1" x14ac:dyDescent="0.2">
      <c r="B5" s="16" t="s">
        <v>3</v>
      </c>
      <c r="C5" s="17"/>
    </row>
    <row r="6" spans="2:5" ht="15" customHeight="1" x14ac:dyDescent="0.2">
      <c r="B6" s="16" t="s">
        <v>4</v>
      </c>
      <c r="C6" s="17"/>
    </row>
    <row r="7" spans="2:5" ht="15" customHeight="1" x14ac:dyDescent="0.2">
      <c r="B7" s="16" t="s">
        <v>5</v>
      </c>
      <c r="C7" s="18"/>
      <c r="E7" s="15" t="s">
        <v>6</v>
      </c>
    </row>
    <row r="8" spans="2:5" ht="15" customHeight="1" x14ac:dyDescent="0.2">
      <c r="B8" s="16" t="s">
        <v>7</v>
      </c>
      <c r="C8" s="17"/>
    </row>
    <row r="9" spans="2:5" ht="15" customHeight="1" x14ac:dyDescent="0.2">
      <c r="B9" s="16" t="s">
        <v>8</v>
      </c>
      <c r="C9" s="17"/>
      <c r="E9" s="15" t="s">
        <v>9</v>
      </c>
    </row>
    <row r="10" spans="2:5" ht="15" customHeight="1" x14ac:dyDescent="0.2">
      <c r="B10" s="16" t="s">
        <v>10</v>
      </c>
      <c r="C10" s="19"/>
      <c r="E10" s="15" t="s">
        <v>11</v>
      </c>
    </row>
    <row r="11" spans="2:5" ht="15" customHeight="1" x14ac:dyDescent="0.2">
      <c r="B11" s="16" t="s">
        <v>12</v>
      </c>
      <c r="C11" s="17"/>
      <c r="E11" s="15" t="s">
        <v>13</v>
      </c>
    </row>
    <row r="13" spans="2:5" ht="15" customHeight="1" x14ac:dyDescent="0.2">
      <c r="B13" s="12" t="s">
        <v>14</v>
      </c>
      <c r="C13" s="12"/>
      <c r="D13" s="12"/>
      <c r="E13" s="12"/>
    </row>
    <row r="14" spans="2:5" ht="15" customHeight="1" x14ac:dyDescent="0.2">
      <c r="B14" s="20" t="s">
        <v>8</v>
      </c>
      <c r="C14" s="20" t="s">
        <v>15</v>
      </c>
      <c r="D14" s="20" t="s">
        <v>16</v>
      </c>
      <c r="E14" s="20" t="s">
        <v>17</v>
      </c>
    </row>
    <row r="15" spans="2:5" ht="15" customHeight="1" x14ac:dyDescent="0.2">
      <c r="B15" s="16" t="s">
        <v>18</v>
      </c>
      <c r="C15" s="21">
        <v>0.45</v>
      </c>
      <c r="D15" s="21">
        <v>0.25</v>
      </c>
      <c r="E15" s="22" t="s">
        <v>19</v>
      </c>
    </row>
    <row r="16" spans="2:5" ht="15" customHeight="1" x14ac:dyDescent="0.2">
      <c r="B16" s="16" t="s">
        <v>20</v>
      </c>
      <c r="C16" s="21">
        <v>0.24</v>
      </c>
      <c r="D16" s="21">
        <v>0.24</v>
      </c>
      <c r="E16" s="22" t="s">
        <v>21</v>
      </c>
    </row>
    <row r="17" spans="2:5" ht="15" customHeight="1" x14ac:dyDescent="0.2">
      <c r="B17" s="16" t="s">
        <v>22</v>
      </c>
      <c r="C17" s="21">
        <v>0.2</v>
      </c>
      <c r="D17" s="21">
        <v>0.2</v>
      </c>
      <c r="E17" s="22" t="s">
        <v>21</v>
      </c>
    </row>
    <row r="19" spans="2:5" ht="15" customHeight="1" x14ac:dyDescent="0.2">
      <c r="B19" s="16" t="s">
        <v>23</v>
      </c>
      <c r="C19" s="19">
        <v>10000</v>
      </c>
      <c r="E19" s="15" t="s">
        <v>24</v>
      </c>
    </row>
    <row r="21" spans="2:5" ht="15" customHeight="1" x14ac:dyDescent="0.2">
      <c r="B21" s="11" t="s">
        <v>25</v>
      </c>
      <c r="C21" s="11"/>
      <c r="D21" s="11"/>
      <c r="E21" s="11"/>
    </row>
    <row r="22" spans="2:5" ht="15" customHeight="1" x14ac:dyDescent="0.2">
      <c r="B22" s="10" t="s">
        <v>26</v>
      </c>
      <c r="C22" s="10"/>
      <c r="D22" s="10"/>
      <c r="E22" s="10"/>
    </row>
    <row r="23" spans="2:5" ht="15" customHeight="1" x14ac:dyDescent="0.2">
      <c r="B23" s="10" t="s">
        <v>27</v>
      </c>
      <c r="C23" s="10"/>
      <c r="D23" s="10"/>
      <c r="E23" s="10"/>
    </row>
    <row r="24" spans="2:5" ht="15" customHeight="1" x14ac:dyDescent="0.2">
      <c r="B24" s="10" t="s">
        <v>28</v>
      </c>
      <c r="C24" s="10"/>
      <c r="D24" s="10"/>
      <c r="E24" s="10"/>
    </row>
    <row r="25" spans="2:5" ht="15" customHeight="1" x14ac:dyDescent="0.2">
      <c r="B25" s="10" t="s">
        <v>29</v>
      </c>
      <c r="C25" s="10"/>
      <c r="D25" s="10"/>
      <c r="E25" s="10"/>
    </row>
    <row r="26" spans="2:5" ht="15" customHeight="1" x14ac:dyDescent="0.2">
      <c r="B26" s="10" t="s">
        <v>30</v>
      </c>
      <c r="C26" s="10"/>
      <c r="D26" s="10"/>
      <c r="E26" s="10"/>
    </row>
    <row r="28" spans="2:5" ht="15" customHeight="1" x14ac:dyDescent="0.2">
      <c r="B28" s="12" t="s">
        <v>31</v>
      </c>
      <c r="C28" s="12"/>
      <c r="D28" s="12"/>
      <c r="E28" s="12"/>
    </row>
    <row r="29" spans="2:5" ht="15" customHeight="1" x14ac:dyDescent="0.2">
      <c r="B29" s="16" t="s">
        <v>32</v>
      </c>
      <c r="C29" s="21">
        <v>0.05</v>
      </c>
      <c r="E29" s="15" t="s">
        <v>33</v>
      </c>
    </row>
    <row r="31" spans="2:5" ht="15" customHeight="1" x14ac:dyDescent="0.2">
      <c r="B31" s="9" t="s">
        <v>34</v>
      </c>
      <c r="C31" s="9"/>
      <c r="D31" s="9"/>
      <c r="E31" s="9"/>
    </row>
    <row r="32" spans="2:5" ht="15" customHeight="1" x14ac:dyDescent="0.2">
      <c r="B32" s="8" t="s">
        <v>35</v>
      </c>
      <c r="C32" s="8"/>
      <c r="D32" s="8"/>
      <c r="E32" s="8"/>
    </row>
    <row r="33" spans="2:5" ht="15" customHeight="1" x14ac:dyDescent="0.2">
      <c r="B33" s="8" t="s">
        <v>36</v>
      </c>
      <c r="C33" s="8"/>
      <c r="D33" s="8"/>
      <c r="E33" s="8"/>
    </row>
    <row r="34" spans="2:5" ht="15" customHeight="1" x14ac:dyDescent="0.2">
      <c r="B34" s="8" t="s">
        <v>37</v>
      </c>
      <c r="C34" s="8"/>
      <c r="D34" s="8"/>
      <c r="E34" s="8"/>
    </row>
    <row r="35" spans="2:5" ht="15" customHeight="1" x14ac:dyDescent="0.2">
      <c r="B35" s="8" t="s">
        <v>38</v>
      </c>
      <c r="C35" s="8"/>
      <c r="D35" s="8"/>
      <c r="E35" s="8"/>
    </row>
    <row r="36" spans="2:5" ht="15" customHeight="1" x14ac:dyDescent="0.2">
      <c r="B36" s="8" t="s">
        <v>39</v>
      </c>
      <c r="C36" s="8"/>
      <c r="D36" s="8"/>
      <c r="E36" s="8"/>
    </row>
    <row r="37" spans="2:5" ht="15" customHeight="1" x14ac:dyDescent="0.2">
      <c r="B37" s="8" t="s">
        <v>40</v>
      </c>
      <c r="C37" s="8"/>
      <c r="D37" s="8"/>
      <c r="E37" s="8"/>
    </row>
    <row r="39" spans="2:5" ht="15" customHeight="1" x14ac:dyDescent="0.2">
      <c r="B39" s="12" t="s">
        <v>41</v>
      </c>
      <c r="C39" s="12"/>
      <c r="D39" s="12"/>
      <c r="E39" s="12"/>
    </row>
    <row r="40" spans="2:5" ht="15" customHeight="1" x14ac:dyDescent="0.2">
      <c r="B40" s="16" t="s">
        <v>42</v>
      </c>
      <c r="C40" s="23">
        <v>0.2</v>
      </c>
      <c r="E40" s="15" t="s">
        <v>43</v>
      </c>
    </row>
    <row r="41" spans="2:5" ht="15" customHeight="1" x14ac:dyDescent="0.2">
      <c r="B41" s="16" t="s">
        <v>44</v>
      </c>
      <c r="C41" s="24">
        <f>C40/(1+C40)</f>
        <v>0.16666666666666669</v>
      </c>
      <c r="E41" s="15" t="s">
        <v>45</v>
      </c>
    </row>
    <row r="42" spans="2:5" ht="15" customHeight="1" x14ac:dyDescent="0.2">
      <c r="B42" s="16" t="s">
        <v>46</v>
      </c>
      <c r="C42" s="21">
        <v>0.13</v>
      </c>
      <c r="E42" s="15" t="s">
        <v>47</v>
      </c>
    </row>
    <row r="44" spans="2:5" ht="15" customHeight="1" x14ac:dyDescent="0.2">
      <c r="B44" s="7" t="s">
        <v>48</v>
      </c>
      <c r="C44" s="7"/>
      <c r="D44" s="7"/>
      <c r="E44" s="7"/>
    </row>
    <row r="45" spans="2:5" ht="15" customHeight="1" x14ac:dyDescent="0.2">
      <c r="B45" s="7" t="s">
        <v>49</v>
      </c>
      <c r="C45" s="7"/>
      <c r="D45" s="7"/>
      <c r="E45" s="7"/>
    </row>
    <row r="47" spans="2:5" ht="15" customHeight="1" x14ac:dyDescent="0.2">
      <c r="B47" s="12" t="s">
        <v>50</v>
      </c>
      <c r="C47" s="12"/>
      <c r="D47" s="12"/>
      <c r="E47" s="12"/>
    </row>
    <row r="48" spans="2:5" ht="15" customHeight="1" x14ac:dyDescent="0.2">
      <c r="B48" s="20" t="s">
        <v>51</v>
      </c>
      <c r="C48" s="20" t="s">
        <v>52</v>
      </c>
      <c r="D48" s="20" t="s">
        <v>53</v>
      </c>
      <c r="E48" s="20" t="s">
        <v>54</v>
      </c>
    </row>
    <row r="49" spans="2:5" ht="15" customHeight="1" x14ac:dyDescent="0.2">
      <c r="B49" s="16" t="s">
        <v>55</v>
      </c>
      <c r="C49" s="21">
        <v>0.13</v>
      </c>
      <c r="D49" s="21">
        <v>0.11</v>
      </c>
      <c r="E49" s="21">
        <v>0.1</v>
      </c>
    </row>
    <row r="50" spans="2:5" ht="15" customHeight="1" x14ac:dyDescent="0.2">
      <c r="B50" s="16" t="s">
        <v>56</v>
      </c>
      <c r="C50" s="21">
        <v>0.15</v>
      </c>
      <c r="D50" s="21">
        <v>0.13</v>
      </c>
      <c r="E50" s="21">
        <v>0.12</v>
      </c>
    </row>
    <row r="51" spans="2:5" ht="15" customHeight="1" x14ac:dyDescent="0.2">
      <c r="B51" s="16" t="s">
        <v>57</v>
      </c>
      <c r="C51" s="21">
        <v>0.23</v>
      </c>
      <c r="D51" s="21">
        <v>0.17</v>
      </c>
      <c r="E51" s="21">
        <v>0.18</v>
      </c>
    </row>
    <row r="53" spans="2:5" ht="15" customHeight="1" x14ac:dyDescent="0.2">
      <c r="B53" s="12" t="s">
        <v>58</v>
      </c>
      <c r="C53" s="12"/>
      <c r="D53" s="12"/>
      <c r="E53" s="12"/>
    </row>
    <row r="54" spans="2:5" ht="15" customHeight="1" x14ac:dyDescent="0.2">
      <c r="B54" s="20" t="s">
        <v>59</v>
      </c>
      <c r="C54" s="20" t="s">
        <v>60</v>
      </c>
      <c r="E54" s="20" t="s">
        <v>17</v>
      </c>
    </row>
    <row r="55" spans="2:5" ht="15" customHeight="1" x14ac:dyDescent="0.2">
      <c r="B55" s="16" t="s">
        <v>61</v>
      </c>
      <c r="C55" s="21">
        <v>0.08</v>
      </c>
      <c r="E55" s="22" t="s">
        <v>62</v>
      </c>
    </row>
    <row r="56" spans="2:5" ht="15" customHeight="1" x14ac:dyDescent="0.2">
      <c r="B56" s="16" t="s">
        <v>63</v>
      </c>
      <c r="C56" s="21">
        <v>0.14000000000000001</v>
      </c>
      <c r="E56" s="22" t="s">
        <v>64</v>
      </c>
    </row>
    <row r="58" spans="2:5" ht="15" customHeight="1" x14ac:dyDescent="0.2">
      <c r="B58" s="13" t="s">
        <v>65</v>
      </c>
      <c r="C58" s="13"/>
      <c r="D58" s="13"/>
      <c r="E58" s="13"/>
    </row>
    <row r="59" spans="2:5" ht="15" customHeight="1" x14ac:dyDescent="0.2">
      <c r="B59" s="13" t="s">
        <v>66</v>
      </c>
      <c r="C59" s="13"/>
      <c r="D59" s="13"/>
      <c r="E59" s="13"/>
    </row>
    <row r="60" spans="2:5" ht="15" customHeight="1" x14ac:dyDescent="0.2">
      <c r="B60" s="13" t="s">
        <v>67</v>
      </c>
      <c r="C60" s="13"/>
      <c r="D60" s="13"/>
      <c r="E60" s="13"/>
    </row>
    <row r="61" spans="2:5" ht="15" customHeight="1" x14ac:dyDescent="0.2">
      <c r="B61" s="13" t="s">
        <v>68</v>
      </c>
      <c r="C61" s="13"/>
      <c r="D61" s="13"/>
      <c r="E61" s="13"/>
    </row>
    <row r="63" spans="2:5" ht="15" customHeight="1" x14ac:dyDescent="0.2">
      <c r="B63" s="12" t="s">
        <v>69</v>
      </c>
      <c r="C63" s="12"/>
      <c r="D63" s="12"/>
      <c r="E63" s="12"/>
    </row>
    <row r="64" spans="2:5" ht="15" customHeight="1" x14ac:dyDescent="0.2">
      <c r="B64" t="s">
        <v>70</v>
      </c>
    </row>
    <row r="65" spans="2:2" ht="15" customHeight="1" x14ac:dyDescent="0.2">
      <c r="B65" t="s">
        <v>71</v>
      </c>
    </row>
  </sheetData>
  <sheetProtection password="DE80" sheet="1" formatColumns="0" formatRows="0"/>
  <mergeCells count="28">
    <mergeCell ref="B60:E60"/>
    <mergeCell ref="B61:E61"/>
    <mergeCell ref="B63:E63"/>
    <mergeCell ref="B45:E45"/>
    <mergeCell ref="B47:E47"/>
    <mergeCell ref="B53:E53"/>
    <mergeCell ref="B58:E58"/>
    <mergeCell ref="B59:E59"/>
    <mergeCell ref="B35:E35"/>
    <mergeCell ref="B36:E36"/>
    <mergeCell ref="B37:E37"/>
    <mergeCell ref="B39:E39"/>
    <mergeCell ref="B44:E44"/>
    <mergeCell ref="B28:E28"/>
    <mergeCell ref="B31:E31"/>
    <mergeCell ref="B32:E32"/>
    <mergeCell ref="B33:E33"/>
    <mergeCell ref="B34:E34"/>
    <mergeCell ref="B22:E22"/>
    <mergeCell ref="B23:E23"/>
    <mergeCell ref="B24:E24"/>
    <mergeCell ref="B25:E25"/>
    <mergeCell ref="B26:E26"/>
    <mergeCell ref="B1:E1"/>
    <mergeCell ref="B2:E2"/>
    <mergeCell ref="B4:E4"/>
    <mergeCell ref="B13:E13"/>
    <mergeCell ref="B21:E21"/>
  </mergeCells>
  <dataValidations count="2">
    <dataValidation type="list" allowBlank="1" sqref="C9" xr:uid="{00000000-0002-0000-0000-000000000000}">
      <formula1>"Car,Motorcycle,Bicycle"</formula1>
      <formula2>0</formula2>
    </dataValidation>
    <dataValidation type="list" allowBlank="1" sqref="C11" xr:uid="{00000000-0002-0000-0000-000001000000}">
      <formula1>"Petrol,Diesel,LPG,Electric,Hybrid"</formula1>
      <formula2>0</formula2>
    </dataValidation>
  </dataValidations>
  <pageMargins left="0.75" right="0.75" top="1" bottom="1" header="0.511811023622047" footer="0.511811023622047"/>
  <pageSetup paperSize="9" orientation="landscape" horizontalDpi="300" verticalDpi="30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35"/>
  <sheetViews>
    <sheetView zoomScaleNormal="100" workbookViewId="0"/>
  </sheetViews>
  <sheetFormatPr baseColWidth="10" defaultColWidth="8.6640625" defaultRowHeight="15" x14ac:dyDescent="0.2"/>
  <cols>
    <col min="1" max="1" width="22" customWidth="1"/>
    <col min="2" max="2" width="12" customWidth="1"/>
    <col min="3" max="3" width="10" customWidth="1"/>
    <col min="4" max="4" width="14" customWidth="1"/>
    <col min="5" max="6" width="12" customWidth="1"/>
    <col min="7" max="7" width="10" customWidth="1"/>
    <col min="8" max="8" width="14" customWidth="1"/>
    <col min="9" max="9" width="22" customWidth="1"/>
    <col min="10" max="10" width="16" customWidth="1"/>
  </cols>
  <sheetData>
    <row r="1" spans="1:10" ht="15" customHeight="1" x14ac:dyDescent="0.2">
      <c r="A1" s="6">
        <f>Settings!C5</f>
        <v>0</v>
      </c>
      <c r="B1" s="6"/>
      <c r="C1" s="6"/>
      <c r="D1" s="6"/>
      <c r="E1" s="6"/>
      <c r="F1" s="6"/>
      <c r="G1" s="6"/>
      <c r="H1" s="6"/>
      <c r="I1" s="6"/>
      <c r="J1" s="6"/>
    </row>
    <row r="3" spans="1:10" ht="17.25" customHeight="1" x14ac:dyDescent="0.2">
      <c r="A3" s="5" t="s">
        <v>91</v>
      </c>
      <c r="B3" s="5"/>
      <c r="C3" s="5"/>
      <c r="D3" s="5"/>
      <c r="E3" s="5"/>
      <c r="F3" s="5"/>
      <c r="G3" s="5"/>
      <c r="H3" s="5"/>
      <c r="I3" s="5"/>
      <c r="J3" s="5"/>
    </row>
    <row r="4" spans="1:10" ht="15" customHeight="1" x14ac:dyDescent="0.2">
      <c r="A4" s="4" t="str">
        <f>"Month 08 - Period ending: "&amp;TEXT(Settings!C7,"DD/MM/YYYY")</f>
        <v>Month 08 - Period ending: 00/01/1900</v>
      </c>
      <c r="B4" s="4"/>
      <c r="C4" s="4"/>
      <c r="D4" s="4"/>
      <c r="E4" s="4"/>
      <c r="F4" s="4"/>
      <c r="G4" s="4"/>
      <c r="H4" s="4"/>
      <c r="I4" s="4"/>
      <c r="J4" s="4"/>
    </row>
    <row r="5" spans="1:10" ht="15" customHeight="1" x14ac:dyDescent="0.2">
      <c r="A5" s="2" t="str">
        <f>"Employee: "&amp;Settings!C6&amp;"    Reg: "&amp;Settings!C8</f>
        <v xml:space="preserve">Employee:     Reg: </v>
      </c>
      <c r="B5" s="2"/>
      <c r="C5" s="2"/>
      <c r="D5" s="2"/>
      <c r="E5" s="2"/>
      <c r="F5" s="2" t="str">
        <f>"Vehicle: "&amp;Settings!C9&amp;"    Engine: "&amp;TEXT(Settings!C10,"#,##0")&amp;"cc    Fuel: "&amp;Settings!C11</f>
        <v xml:space="preserve">Vehicle:     Engine: 0cc    Fuel: </v>
      </c>
      <c r="G5" s="2"/>
      <c r="H5" s="2"/>
      <c r="I5" s="2"/>
      <c r="J5" s="2"/>
    </row>
    <row r="7" spans="1:10" ht="15" customHeight="1" x14ac:dyDescent="0.2">
      <c r="E7" s="31" t="s">
        <v>92</v>
      </c>
    </row>
    <row r="8" spans="1:10" ht="15" customHeight="1" x14ac:dyDescent="0.2">
      <c r="A8" s="32" t="s">
        <v>93</v>
      </c>
      <c r="B8" s="32" t="s">
        <v>94</v>
      </c>
      <c r="C8" s="32" t="s">
        <v>74</v>
      </c>
      <c r="D8" s="32" t="s">
        <v>95</v>
      </c>
      <c r="E8" s="32" t="s">
        <v>96</v>
      </c>
      <c r="F8" s="32" t="s">
        <v>75</v>
      </c>
      <c r="G8" s="32" t="s">
        <v>76</v>
      </c>
      <c r="H8" s="32" t="s">
        <v>97</v>
      </c>
      <c r="I8" s="32" t="s">
        <v>98</v>
      </c>
      <c r="J8" s="32" t="s">
        <v>99</v>
      </c>
    </row>
    <row r="11" spans="1:10" ht="15" customHeight="1" x14ac:dyDescent="0.2">
      <c r="A11" s="33"/>
      <c r="B11" s="34"/>
      <c r="C11" s="35"/>
      <c r="D11" s="36">
        <f>'Month 07'!D33+C11</f>
        <v>0</v>
      </c>
      <c r="E11" s="37">
        <f>IF(Settings!$C$9="Motorcycle",IF(D11&lt;=Settings!$C$19,Settings!$C$16,Settings!$D$16),IF(Settings!$C$9="Bicycle",IF(D11&lt;=Settings!$C$19,Settings!$C$17,Settings!$D$17),IF(D11&lt;=Settings!$C$19,Settings!$C$15,Settings!$D$15)))</f>
        <v>0.45</v>
      </c>
      <c r="F11" s="38">
        <f t="shared" ref="F11:F31" si="0">C11*E11</f>
        <v>0</v>
      </c>
      <c r="G11" s="38">
        <f>C11*Settings!$C$42*Settings!$C$41</f>
        <v>0</v>
      </c>
      <c r="H11" s="39"/>
      <c r="I11" s="33"/>
      <c r="J11" s="38">
        <f>IF(H11="Yes",C11*Settings!$C$29,0)</f>
        <v>0</v>
      </c>
    </row>
    <row r="12" spans="1:10" ht="15" customHeight="1" x14ac:dyDescent="0.2">
      <c r="A12" s="33"/>
      <c r="B12" s="34"/>
      <c r="C12" s="35"/>
      <c r="D12" s="36">
        <f t="shared" ref="D12:D31" si="1">D11+C12</f>
        <v>0</v>
      </c>
      <c r="E12" s="37">
        <f>IF(Settings!$C$9="Motorcycle",IF(D12&lt;=Settings!$C$19,Settings!$C$16,Settings!$D$16),IF(Settings!$C$9="Bicycle",IF(D12&lt;=Settings!$C$19,Settings!$C$17,Settings!$D$17),IF(D12&lt;=Settings!$C$19,Settings!$C$15,Settings!$D$15)))</f>
        <v>0.45</v>
      </c>
      <c r="F12" s="38">
        <f t="shared" si="0"/>
        <v>0</v>
      </c>
      <c r="G12" s="38">
        <f>C12*Settings!$C$42*Settings!$C$41</f>
        <v>0</v>
      </c>
      <c r="H12" s="39"/>
      <c r="I12" s="33"/>
      <c r="J12" s="38">
        <f>IF(H12="Yes",C12*Settings!$C$29,0)</f>
        <v>0</v>
      </c>
    </row>
    <row r="13" spans="1:10" ht="15" customHeight="1" x14ac:dyDescent="0.2">
      <c r="A13" s="33"/>
      <c r="B13" s="34"/>
      <c r="C13" s="35"/>
      <c r="D13" s="36">
        <f t="shared" si="1"/>
        <v>0</v>
      </c>
      <c r="E13" s="37">
        <f>IF(Settings!$C$9="Motorcycle",IF(D13&lt;=Settings!$C$19,Settings!$C$16,Settings!$D$16),IF(Settings!$C$9="Bicycle",IF(D13&lt;=Settings!$C$19,Settings!$C$17,Settings!$D$17),IF(D13&lt;=Settings!$C$19,Settings!$C$15,Settings!$D$15)))</f>
        <v>0.45</v>
      </c>
      <c r="F13" s="38">
        <f t="shared" si="0"/>
        <v>0</v>
      </c>
      <c r="G13" s="38">
        <f>C13*Settings!$C$42*Settings!$C$41</f>
        <v>0</v>
      </c>
      <c r="H13" s="39"/>
      <c r="I13" s="33"/>
      <c r="J13" s="38">
        <f>IF(H13="Yes",C13*Settings!$C$29,0)</f>
        <v>0</v>
      </c>
    </row>
    <row r="14" spans="1:10" ht="15" customHeight="1" x14ac:dyDescent="0.2">
      <c r="A14" s="33"/>
      <c r="B14" s="34"/>
      <c r="C14" s="35"/>
      <c r="D14" s="36">
        <f t="shared" si="1"/>
        <v>0</v>
      </c>
      <c r="E14" s="37">
        <f>IF(Settings!$C$9="Motorcycle",IF(D14&lt;=Settings!$C$19,Settings!$C$16,Settings!$D$16),IF(Settings!$C$9="Bicycle",IF(D14&lt;=Settings!$C$19,Settings!$C$17,Settings!$D$17),IF(D14&lt;=Settings!$C$19,Settings!$C$15,Settings!$D$15)))</f>
        <v>0.45</v>
      </c>
      <c r="F14" s="38">
        <f t="shared" si="0"/>
        <v>0</v>
      </c>
      <c r="G14" s="38">
        <f>C14*Settings!$C$42*Settings!$C$41</f>
        <v>0</v>
      </c>
      <c r="H14" s="39"/>
      <c r="I14" s="33"/>
      <c r="J14" s="38">
        <f>IF(H14="Yes",C14*Settings!$C$29,0)</f>
        <v>0</v>
      </c>
    </row>
    <row r="15" spans="1:10" ht="15" customHeight="1" x14ac:dyDescent="0.2">
      <c r="A15" s="33"/>
      <c r="B15" s="34"/>
      <c r="C15" s="35"/>
      <c r="D15" s="36">
        <f t="shared" si="1"/>
        <v>0</v>
      </c>
      <c r="E15" s="37">
        <f>IF(Settings!$C$9="Motorcycle",IF(D15&lt;=Settings!$C$19,Settings!$C$16,Settings!$D$16),IF(Settings!$C$9="Bicycle",IF(D15&lt;=Settings!$C$19,Settings!$C$17,Settings!$D$17),IF(D15&lt;=Settings!$C$19,Settings!$C$15,Settings!$D$15)))</f>
        <v>0.45</v>
      </c>
      <c r="F15" s="38">
        <f t="shared" si="0"/>
        <v>0</v>
      </c>
      <c r="G15" s="38">
        <f>C15*Settings!$C$42*Settings!$C$41</f>
        <v>0</v>
      </c>
      <c r="H15" s="39"/>
      <c r="I15" s="33"/>
      <c r="J15" s="38">
        <f>IF(H15="Yes",C15*Settings!$C$29,0)</f>
        <v>0</v>
      </c>
    </row>
    <row r="16" spans="1:10" ht="15" customHeight="1" x14ac:dyDescent="0.2">
      <c r="A16" s="33"/>
      <c r="B16" s="34"/>
      <c r="C16" s="35"/>
      <c r="D16" s="36">
        <f t="shared" si="1"/>
        <v>0</v>
      </c>
      <c r="E16" s="37">
        <f>IF(Settings!$C$9="Motorcycle",IF(D16&lt;=Settings!$C$19,Settings!$C$16,Settings!$D$16),IF(Settings!$C$9="Bicycle",IF(D16&lt;=Settings!$C$19,Settings!$C$17,Settings!$D$17),IF(D16&lt;=Settings!$C$19,Settings!$C$15,Settings!$D$15)))</f>
        <v>0.45</v>
      </c>
      <c r="F16" s="38">
        <f t="shared" si="0"/>
        <v>0</v>
      </c>
      <c r="G16" s="38">
        <f>C16*Settings!$C$42*Settings!$C$41</f>
        <v>0</v>
      </c>
      <c r="H16" s="39"/>
      <c r="I16" s="33"/>
      <c r="J16" s="38">
        <f>IF(H16="Yes",C16*Settings!$C$29,0)</f>
        <v>0</v>
      </c>
    </row>
    <row r="17" spans="1:10" ht="15" customHeight="1" x14ac:dyDescent="0.2">
      <c r="A17" s="33"/>
      <c r="B17" s="34"/>
      <c r="C17" s="35"/>
      <c r="D17" s="36">
        <f t="shared" si="1"/>
        <v>0</v>
      </c>
      <c r="E17" s="37">
        <f>IF(Settings!$C$9="Motorcycle",IF(D17&lt;=Settings!$C$19,Settings!$C$16,Settings!$D$16),IF(Settings!$C$9="Bicycle",IF(D17&lt;=Settings!$C$19,Settings!$C$17,Settings!$D$17),IF(D17&lt;=Settings!$C$19,Settings!$C$15,Settings!$D$15)))</f>
        <v>0.45</v>
      </c>
      <c r="F17" s="38">
        <f t="shared" si="0"/>
        <v>0</v>
      </c>
      <c r="G17" s="38">
        <f>C17*Settings!$C$42*Settings!$C$41</f>
        <v>0</v>
      </c>
      <c r="H17" s="39"/>
      <c r="I17" s="33"/>
      <c r="J17" s="38">
        <f>IF(H17="Yes",C17*Settings!$C$29,0)</f>
        <v>0</v>
      </c>
    </row>
    <row r="18" spans="1:10" ht="15" customHeight="1" x14ac:dyDescent="0.2">
      <c r="A18" s="33"/>
      <c r="B18" s="34"/>
      <c r="C18" s="35"/>
      <c r="D18" s="36">
        <f t="shared" si="1"/>
        <v>0</v>
      </c>
      <c r="E18" s="37">
        <f>IF(Settings!$C$9="Motorcycle",IF(D18&lt;=Settings!$C$19,Settings!$C$16,Settings!$D$16),IF(Settings!$C$9="Bicycle",IF(D18&lt;=Settings!$C$19,Settings!$C$17,Settings!$D$17),IF(D18&lt;=Settings!$C$19,Settings!$C$15,Settings!$D$15)))</f>
        <v>0.45</v>
      </c>
      <c r="F18" s="38">
        <f t="shared" si="0"/>
        <v>0</v>
      </c>
      <c r="G18" s="38">
        <f>C18*Settings!$C$42*Settings!$C$41</f>
        <v>0</v>
      </c>
      <c r="H18" s="39"/>
      <c r="I18" s="33"/>
      <c r="J18" s="38">
        <f>IF(H18="Yes",C18*Settings!$C$29,0)</f>
        <v>0</v>
      </c>
    </row>
    <row r="19" spans="1:10" ht="15" customHeight="1" x14ac:dyDescent="0.2">
      <c r="A19" s="33"/>
      <c r="B19" s="34"/>
      <c r="C19" s="35"/>
      <c r="D19" s="36">
        <f t="shared" si="1"/>
        <v>0</v>
      </c>
      <c r="E19" s="37">
        <f>IF(Settings!$C$9="Motorcycle",IF(D19&lt;=Settings!$C$19,Settings!$C$16,Settings!$D$16),IF(Settings!$C$9="Bicycle",IF(D19&lt;=Settings!$C$19,Settings!$C$17,Settings!$D$17),IF(D19&lt;=Settings!$C$19,Settings!$C$15,Settings!$D$15)))</f>
        <v>0.45</v>
      </c>
      <c r="F19" s="38">
        <f t="shared" si="0"/>
        <v>0</v>
      </c>
      <c r="G19" s="38">
        <f>C19*Settings!$C$42*Settings!$C$41</f>
        <v>0</v>
      </c>
      <c r="H19" s="39"/>
      <c r="I19" s="33"/>
      <c r="J19" s="38">
        <f>IF(H19="Yes",C19*Settings!$C$29,0)</f>
        <v>0</v>
      </c>
    </row>
    <row r="20" spans="1:10" ht="15" customHeight="1" x14ac:dyDescent="0.2">
      <c r="A20" s="33"/>
      <c r="B20" s="34"/>
      <c r="C20" s="35"/>
      <c r="D20" s="36">
        <f t="shared" si="1"/>
        <v>0</v>
      </c>
      <c r="E20" s="37">
        <f>IF(Settings!$C$9="Motorcycle",IF(D20&lt;=Settings!$C$19,Settings!$C$16,Settings!$D$16),IF(Settings!$C$9="Bicycle",IF(D20&lt;=Settings!$C$19,Settings!$C$17,Settings!$D$17),IF(D20&lt;=Settings!$C$19,Settings!$C$15,Settings!$D$15)))</f>
        <v>0.45</v>
      </c>
      <c r="F20" s="38">
        <f t="shared" si="0"/>
        <v>0</v>
      </c>
      <c r="G20" s="38">
        <f>C20*Settings!$C$42*Settings!$C$41</f>
        <v>0</v>
      </c>
      <c r="H20" s="39"/>
      <c r="I20" s="33"/>
      <c r="J20" s="38">
        <f>IF(H20="Yes",C20*Settings!$C$29,0)</f>
        <v>0</v>
      </c>
    </row>
    <row r="21" spans="1:10" ht="15" customHeight="1" x14ac:dyDescent="0.2">
      <c r="A21" s="33"/>
      <c r="B21" s="34"/>
      <c r="C21" s="35"/>
      <c r="D21" s="36">
        <f t="shared" si="1"/>
        <v>0</v>
      </c>
      <c r="E21" s="37">
        <f>IF(Settings!$C$9="Motorcycle",IF(D21&lt;=Settings!$C$19,Settings!$C$16,Settings!$D$16),IF(Settings!$C$9="Bicycle",IF(D21&lt;=Settings!$C$19,Settings!$C$17,Settings!$D$17),IF(D21&lt;=Settings!$C$19,Settings!$C$15,Settings!$D$15)))</f>
        <v>0.45</v>
      </c>
      <c r="F21" s="38">
        <f t="shared" si="0"/>
        <v>0</v>
      </c>
      <c r="G21" s="38">
        <f>C21*Settings!$C$42*Settings!$C$41</f>
        <v>0</v>
      </c>
      <c r="H21" s="39"/>
      <c r="I21" s="33"/>
      <c r="J21" s="38">
        <f>IF(H21="Yes",C21*Settings!$C$29,0)</f>
        <v>0</v>
      </c>
    </row>
    <row r="22" spans="1:10" ht="15" customHeight="1" x14ac:dyDescent="0.2">
      <c r="A22" s="33"/>
      <c r="B22" s="34"/>
      <c r="C22" s="35"/>
      <c r="D22" s="36">
        <f t="shared" si="1"/>
        <v>0</v>
      </c>
      <c r="E22" s="37">
        <f>IF(Settings!$C$9="Motorcycle",IF(D22&lt;=Settings!$C$19,Settings!$C$16,Settings!$D$16),IF(Settings!$C$9="Bicycle",IF(D22&lt;=Settings!$C$19,Settings!$C$17,Settings!$D$17),IF(D22&lt;=Settings!$C$19,Settings!$C$15,Settings!$D$15)))</f>
        <v>0.45</v>
      </c>
      <c r="F22" s="38">
        <f t="shared" si="0"/>
        <v>0</v>
      </c>
      <c r="G22" s="38">
        <f>C22*Settings!$C$42*Settings!$C$41</f>
        <v>0</v>
      </c>
      <c r="H22" s="39"/>
      <c r="I22" s="33"/>
      <c r="J22" s="38">
        <f>IF(H22="Yes",C22*Settings!$C$29,0)</f>
        <v>0</v>
      </c>
    </row>
    <row r="23" spans="1:10" ht="15" customHeight="1" x14ac:dyDescent="0.2">
      <c r="A23" s="33"/>
      <c r="B23" s="34"/>
      <c r="C23" s="35"/>
      <c r="D23" s="36">
        <f t="shared" si="1"/>
        <v>0</v>
      </c>
      <c r="E23" s="37">
        <f>IF(Settings!$C$9="Motorcycle",IF(D23&lt;=Settings!$C$19,Settings!$C$16,Settings!$D$16),IF(Settings!$C$9="Bicycle",IF(D23&lt;=Settings!$C$19,Settings!$C$17,Settings!$D$17),IF(D23&lt;=Settings!$C$19,Settings!$C$15,Settings!$D$15)))</f>
        <v>0.45</v>
      </c>
      <c r="F23" s="38">
        <f t="shared" si="0"/>
        <v>0</v>
      </c>
      <c r="G23" s="38">
        <f>C23*Settings!$C$42*Settings!$C$41</f>
        <v>0</v>
      </c>
      <c r="H23" s="39"/>
      <c r="I23" s="33"/>
      <c r="J23" s="38">
        <f>IF(H23="Yes",C23*Settings!$C$29,0)</f>
        <v>0</v>
      </c>
    </row>
    <row r="24" spans="1:10" ht="15" customHeight="1" x14ac:dyDescent="0.2">
      <c r="A24" s="33"/>
      <c r="B24" s="34"/>
      <c r="C24" s="35"/>
      <c r="D24" s="36">
        <f t="shared" si="1"/>
        <v>0</v>
      </c>
      <c r="E24" s="37">
        <f>IF(Settings!$C$9="Motorcycle",IF(D24&lt;=Settings!$C$19,Settings!$C$16,Settings!$D$16),IF(Settings!$C$9="Bicycle",IF(D24&lt;=Settings!$C$19,Settings!$C$17,Settings!$D$17),IF(D24&lt;=Settings!$C$19,Settings!$C$15,Settings!$D$15)))</f>
        <v>0.45</v>
      </c>
      <c r="F24" s="38">
        <f t="shared" si="0"/>
        <v>0</v>
      </c>
      <c r="G24" s="38">
        <f>C24*Settings!$C$42*Settings!$C$41</f>
        <v>0</v>
      </c>
      <c r="H24" s="39"/>
      <c r="I24" s="33"/>
      <c r="J24" s="38">
        <f>IF(H24="Yes",C24*Settings!$C$29,0)</f>
        <v>0</v>
      </c>
    </row>
    <row r="25" spans="1:10" ht="15" customHeight="1" x14ac:dyDescent="0.2">
      <c r="A25" s="33"/>
      <c r="B25" s="34"/>
      <c r="C25" s="35"/>
      <c r="D25" s="36">
        <f t="shared" si="1"/>
        <v>0</v>
      </c>
      <c r="E25" s="37">
        <f>IF(Settings!$C$9="Motorcycle",IF(D25&lt;=Settings!$C$19,Settings!$C$16,Settings!$D$16),IF(Settings!$C$9="Bicycle",IF(D25&lt;=Settings!$C$19,Settings!$C$17,Settings!$D$17),IF(D25&lt;=Settings!$C$19,Settings!$C$15,Settings!$D$15)))</f>
        <v>0.45</v>
      </c>
      <c r="F25" s="38">
        <f t="shared" si="0"/>
        <v>0</v>
      </c>
      <c r="G25" s="38">
        <f>C25*Settings!$C$42*Settings!$C$41</f>
        <v>0</v>
      </c>
      <c r="H25" s="39"/>
      <c r="I25" s="33"/>
      <c r="J25" s="38">
        <f>IF(H25="Yes",C25*Settings!$C$29,0)</f>
        <v>0</v>
      </c>
    </row>
    <row r="26" spans="1:10" ht="15" customHeight="1" x14ac:dyDescent="0.2">
      <c r="A26" s="33"/>
      <c r="B26" s="34"/>
      <c r="C26" s="35"/>
      <c r="D26" s="36">
        <f t="shared" si="1"/>
        <v>0</v>
      </c>
      <c r="E26" s="37">
        <f>IF(Settings!$C$9="Motorcycle",IF(D26&lt;=Settings!$C$19,Settings!$C$16,Settings!$D$16),IF(Settings!$C$9="Bicycle",IF(D26&lt;=Settings!$C$19,Settings!$C$17,Settings!$D$17),IF(D26&lt;=Settings!$C$19,Settings!$C$15,Settings!$D$15)))</f>
        <v>0.45</v>
      </c>
      <c r="F26" s="38">
        <f t="shared" si="0"/>
        <v>0</v>
      </c>
      <c r="G26" s="38">
        <f>C26*Settings!$C$42*Settings!$C$41</f>
        <v>0</v>
      </c>
      <c r="H26" s="39"/>
      <c r="I26" s="33"/>
      <c r="J26" s="38">
        <f>IF(H26="Yes",C26*Settings!$C$29,0)</f>
        <v>0</v>
      </c>
    </row>
    <row r="27" spans="1:10" ht="15" customHeight="1" x14ac:dyDescent="0.2">
      <c r="A27" s="33"/>
      <c r="B27" s="34"/>
      <c r="C27" s="35"/>
      <c r="D27" s="36">
        <f t="shared" si="1"/>
        <v>0</v>
      </c>
      <c r="E27" s="37">
        <f>IF(Settings!$C$9="Motorcycle",IF(D27&lt;=Settings!$C$19,Settings!$C$16,Settings!$D$16),IF(Settings!$C$9="Bicycle",IF(D27&lt;=Settings!$C$19,Settings!$C$17,Settings!$D$17),IF(D27&lt;=Settings!$C$19,Settings!$C$15,Settings!$D$15)))</f>
        <v>0.45</v>
      </c>
      <c r="F27" s="38">
        <f t="shared" si="0"/>
        <v>0</v>
      </c>
      <c r="G27" s="38">
        <f>C27*Settings!$C$42*Settings!$C$41</f>
        <v>0</v>
      </c>
      <c r="H27" s="39"/>
      <c r="I27" s="33"/>
      <c r="J27" s="38">
        <f>IF(H27="Yes",C27*Settings!$C$29,0)</f>
        <v>0</v>
      </c>
    </row>
    <row r="28" spans="1:10" ht="15" customHeight="1" x14ac:dyDescent="0.2">
      <c r="A28" s="33"/>
      <c r="B28" s="34"/>
      <c r="C28" s="35"/>
      <c r="D28" s="36">
        <f t="shared" si="1"/>
        <v>0</v>
      </c>
      <c r="E28" s="37">
        <f>IF(Settings!$C$9="Motorcycle",IF(D28&lt;=Settings!$C$19,Settings!$C$16,Settings!$D$16),IF(Settings!$C$9="Bicycle",IF(D28&lt;=Settings!$C$19,Settings!$C$17,Settings!$D$17),IF(D28&lt;=Settings!$C$19,Settings!$C$15,Settings!$D$15)))</f>
        <v>0.45</v>
      </c>
      <c r="F28" s="38">
        <f t="shared" si="0"/>
        <v>0</v>
      </c>
      <c r="G28" s="38">
        <f>C28*Settings!$C$42*Settings!$C$41</f>
        <v>0</v>
      </c>
      <c r="H28" s="39"/>
      <c r="I28" s="33"/>
      <c r="J28" s="38">
        <f>IF(H28="Yes",C28*Settings!$C$29,0)</f>
        <v>0</v>
      </c>
    </row>
    <row r="29" spans="1:10" ht="15" customHeight="1" x14ac:dyDescent="0.2">
      <c r="A29" s="33"/>
      <c r="B29" s="34"/>
      <c r="C29" s="35"/>
      <c r="D29" s="36">
        <f t="shared" si="1"/>
        <v>0</v>
      </c>
      <c r="E29" s="37">
        <f>IF(Settings!$C$9="Motorcycle",IF(D29&lt;=Settings!$C$19,Settings!$C$16,Settings!$D$16),IF(Settings!$C$9="Bicycle",IF(D29&lt;=Settings!$C$19,Settings!$C$17,Settings!$D$17),IF(D29&lt;=Settings!$C$19,Settings!$C$15,Settings!$D$15)))</f>
        <v>0.45</v>
      </c>
      <c r="F29" s="38">
        <f t="shared" si="0"/>
        <v>0</v>
      </c>
      <c r="G29" s="38">
        <f>C29*Settings!$C$42*Settings!$C$41</f>
        <v>0</v>
      </c>
      <c r="H29" s="39"/>
      <c r="I29" s="33"/>
      <c r="J29" s="38">
        <f>IF(H29="Yes",C29*Settings!$C$29,0)</f>
        <v>0</v>
      </c>
    </row>
    <row r="30" spans="1:10" ht="15" customHeight="1" x14ac:dyDescent="0.2">
      <c r="A30" s="33"/>
      <c r="B30" s="34"/>
      <c r="C30" s="35"/>
      <c r="D30" s="36">
        <f t="shared" si="1"/>
        <v>0</v>
      </c>
      <c r="E30" s="37">
        <f>IF(Settings!$C$9="Motorcycle",IF(D30&lt;=Settings!$C$19,Settings!$C$16,Settings!$D$16),IF(Settings!$C$9="Bicycle",IF(D30&lt;=Settings!$C$19,Settings!$C$17,Settings!$D$17),IF(D30&lt;=Settings!$C$19,Settings!$C$15,Settings!$D$15)))</f>
        <v>0.45</v>
      </c>
      <c r="F30" s="38">
        <f t="shared" si="0"/>
        <v>0</v>
      </c>
      <c r="G30" s="38">
        <f>C30*Settings!$C$42*Settings!$C$41</f>
        <v>0</v>
      </c>
      <c r="H30" s="39"/>
      <c r="I30" s="33"/>
      <c r="J30" s="38">
        <f>IF(H30="Yes",C30*Settings!$C$29,0)</f>
        <v>0</v>
      </c>
    </row>
    <row r="31" spans="1:10" ht="15" customHeight="1" x14ac:dyDescent="0.2">
      <c r="A31" s="33"/>
      <c r="B31" s="34"/>
      <c r="C31" s="35"/>
      <c r="D31" s="36">
        <f t="shared" si="1"/>
        <v>0</v>
      </c>
      <c r="E31" s="37">
        <f>IF(Settings!$C$9="Motorcycle",IF(D31&lt;=Settings!$C$19,Settings!$C$16,Settings!$D$16),IF(Settings!$C$9="Bicycle",IF(D31&lt;=Settings!$C$19,Settings!$C$17,Settings!$D$17),IF(D31&lt;=Settings!$C$19,Settings!$C$15,Settings!$D$15)))</f>
        <v>0.45</v>
      </c>
      <c r="F31" s="38">
        <f t="shared" si="0"/>
        <v>0</v>
      </c>
      <c r="G31" s="38">
        <f>C31*Settings!$C$42*Settings!$C$41</f>
        <v>0</v>
      </c>
      <c r="H31" s="39"/>
      <c r="I31" s="33"/>
      <c r="J31" s="38">
        <f>IF(H31="Yes",C31*Settings!$C$29,0)</f>
        <v>0</v>
      </c>
    </row>
    <row r="33" spans="1:10" ht="15" customHeight="1" x14ac:dyDescent="0.2">
      <c r="A33" s="28" t="s">
        <v>100</v>
      </c>
      <c r="C33" s="29">
        <f>SUM(C11:C31)</f>
        <v>0</v>
      </c>
      <c r="D33" s="29">
        <f>D31</f>
        <v>0</v>
      </c>
      <c r="F33" s="30">
        <f>SUM(F11:F31)</f>
        <v>0</v>
      </c>
      <c r="G33" s="30">
        <f>SUM(G11:G31)</f>
        <v>0</v>
      </c>
      <c r="J33" s="30">
        <f>SUM(J11:J31)</f>
        <v>0</v>
      </c>
    </row>
    <row r="35" spans="1:10" ht="15" customHeight="1" x14ac:dyDescent="0.2">
      <c r="A35" s="1" t="s">
        <v>101</v>
      </c>
      <c r="B35" s="1"/>
      <c r="C35" s="1"/>
      <c r="D35" s="1"/>
      <c r="E35" s="1"/>
      <c r="F35" s="1"/>
      <c r="G35" s="1"/>
      <c r="H35" s="1"/>
      <c r="I35" s="1"/>
      <c r="J35" s="1"/>
    </row>
  </sheetData>
  <sheetProtection password="DE80" sheet="1" formatColumns="0" formatRows="0"/>
  <mergeCells count="6">
    <mergeCell ref="A35:J35"/>
    <mergeCell ref="A1:J1"/>
    <mergeCell ref="A3:J3"/>
    <mergeCell ref="A4:J4"/>
    <mergeCell ref="A5:E5"/>
    <mergeCell ref="F5:J5"/>
  </mergeCells>
  <pageMargins left="0.75" right="0.75" top="1" bottom="1" header="0.511811023622047" footer="0.511811023622047"/>
  <pageSetup paperSize="9" orientation="landscape" horizontalDpi="300" verticalDpi="30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xr:uid="{00000000-0002-0000-0900-000000000000}">
          <x14:formula1>
            <xm:f>Settings!$B$64:$B$65</xm:f>
          </x14:formula1>
          <x14:formula2>
            <xm:f>0</xm:f>
          </x14:formula2>
          <xm:sqref>H11:H31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35"/>
  <sheetViews>
    <sheetView zoomScaleNormal="100" workbookViewId="0"/>
  </sheetViews>
  <sheetFormatPr baseColWidth="10" defaultColWidth="8.6640625" defaultRowHeight="15" x14ac:dyDescent="0.2"/>
  <cols>
    <col min="1" max="1" width="22" customWidth="1"/>
    <col min="2" max="2" width="12" customWidth="1"/>
    <col min="3" max="3" width="10" customWidth="1"/>
    <col min="4" max="4" width="14" customWidth="1"/>
    <col min="5" max="6" width="12" customWidth="1"/>
    <col min="7" max="7" width="10" customWidth="1"/>
    <col min="8" max="8" width="14" customWidth="1"/>
    <col min="9" max="9" width="22" customWidth="1"/>
    <col min="10" max="10" width="16" customWidth="1"/>
  </cols>
  <sheetData>
    <row r="1" spans="1:10" ht="15" customHeight="1" x14ac:dyDescent="0.2">
      <c r="A1" s="6">
        <f>Settings!C5</f>
        <v>0</v>
      </c>
      <c r="B1" s="6"/>
      <c r="C1" s="6"/>
      <c r="D1" s="6"/>
      <c r="E1" s="6"/>
      <c r="F1" s="6"/>
      <c r="G1" s="6"/>
      <c r="H1" s="6"/>
      <c r="I1" s="6"/>
      <c r="J1" s="6"/>
    </row>
    <row r="3" spans="1:10" ht="17.25" customHeight="1" x14ac:dyDescent="0.2">
      <c r="A3" s="5" t="s">
        <v>91</v>
      </c>
      <c r="B3" s="5"/>
      <c r="C3" s="5"/>
      <c r="D3" s="5"/>
      <c r="E3" s="5"/>
      <c r="F3" s="5"/>
      <c r="G3" s="5"/>
      <c r="H3" s="5"/>
      <c r="I3" s="5"/>
      <c r="J3" s="5"/>
    </row>
    <row r="4" spans="1:10" ht="15" customHeight="1" x14ac:dyDescent="0.2">
      <c r="A4" s="4" t="str">
        <f>"Month 09 - Period ending: "&amp;TEXT(Settings!C7,"DD/MM/YYYY")</f>
        <v>Month 09 - Period ending: 00/01/1900</v>
      </c>
      <c r="B4" s="4"/>
      <c r="C4" s="4"/>
      <c r="D4" s="4"/>
      <c r="E4" s="4"/>
      <c r="F4" s="4"/>
      <c r="G4" s="4"/>
      <c r="H4" s="4"/>
      <c r="I4" s="4"/>
      <c r="J4" s="4"/>
    </row>
    <row r="5" spans="1:10" ht="15" customHeight="1" x14ac:dyDescent="0.2">
      <c r="A5" s="2" t="str">
        <f>"Employee: "&amp;Settings!C6&amp;"    Reg: "&amp;Settings!C8</f>
        <v xml:space="preserve">Employee:     Reg: </v>
      </c>
      <c r="B5" s="2"/>
      <c r="C5" s="2"/>
      <c r="D5" s="2"/>
      <c r="E5" s="2"/>
      <c r="F5" s="2" t="str">
        <f>"Vehicle: "&amp;Settings!C9&amp;"    Engine: "&amp;TEXT(Settings!C10,"#,##0")&amp;"cc    Fuel: "&amp;Settings!C11</f>
        <v xml:space="preserve">Vehicle:     Engine: 0cc    Fuel: </v>
      </c>
      <c r="G5" s="2"/>
      <c r="H5" s="2"/>
      <c r="I5" s="2"/>
      <c r="J5" s="2"/>
    </row>
    <row r="7" spans="1:10" ht="15" customHeight="1" x14ac:dyDescent="0.2">
      <c r="E7" s="31" t="s">
        <v>92</v>
      </c>
    </row>
    <row r="8" spans="1:10" ht="15" customHeight="1" x14ac:dyDescent="0.2">
      <c r="A8" s="32" t="s">
        <v>93</v>
      </c>
      <c r="B8" s="32" t="s">
        <v>94</v>
      </c>
      <c r="C8" s="32" t="s">
        <v>74</v>
      </c>
      <c r="D8" s="32" t="s">
        <v>95</v>
      </c>
      <c r="E8" s="32" t="s">
        <v>96</v>
      </c>
      <c r="F8" s="32" t="s">
        <v>75</v>
      </c>
      <c r="G8" s="32" t="s">
        <v>76</v>
      </c>
      <c r="H8" s="32" t="s">
        <v>97</v>
      </c>
      <c r="I8" s="32" t="s">
        <v>98</v>
      </c>
      <c r="J8" s="32" t="s">
        <v>99</v>
      </c>
    </row>
    <row r="11" spans="1:10" ht="15" customHeight="1" x14ac:dyDescent="0.2">
      <c r="A11" s="33"/>
      <c r="B11" s="34"/>
      <c r="C11" s="35"/>
      <c r="D11" s="36">
        <f>'Month 08'!D33+C11</f>
        <v>0</v>
      </c>
      <c r="E11" s="37">
        <f>IF(Settings!$C$9="Motorcycle",IF(D11&lt;=Settings!$C$19,Settings!$C$16,Settings!$D$16),IF(Settings!$C$9="Bicycle",IF(D11&lt;=Settings!$C$19,Settings!$C$17,Settings!$D$17),IF(D11&lt;=Settings!$C$19,Settings!$C$15,Settings!$D$15)))</f>
        <v>0.45</v>
      </c>
      <c r="F11" s="38">
        <f t="shared" ref="F11:F31" si="0">C11*E11</f>
        <v>0</v>
      </c>
      <c r="G11" s="38">
        <f>C11*Settings!$C$42*Settings!$C$41</f>
        <v>0</v>
      </c>
      <c r="H11" s="39"/>
      <c r="I11" s="33"/>
      <c r="J11" s="38">
        <f>IF(H11="Yes",C11*Settings!$C$29,0)</f>
        <v>0</v>
      </c>
    </row>
    <row r="12" spans="1:10" ht="15" customHeight="1" x14ac:dyDescent="0.2">
      <c r="A12" s="33"/>
      <c r="B12" s="34"/>
      <c r="C12" s="35"/>
      <c r="D12" s="36">
        <f t="shared" ref="D12:D31" si="1">D11+C12</f>
        <v>0</v>
      </c>
      <c r="E12" s="37">
        <f>IF(Settings!$C$9="Motorcycle",IF(D12&lt;=Settings!$C$19,Settings!$C$16,Settings!$D$16),IF(Settings!$C$9="Bicycle",IF(D12&lt;=Settings!$C$19,Settings!$C$17,Settings!$D$17),IF(D12&lt;=Settings!$C$19,Settings!$C$15,Settings!$D$15)))</f>
        <v>0.45</v>
      </c>
      <c r="F12" s="38">
        <f t="shared" si="0"/>
        <v>0</v>
      </c>
      <c r="G12" s="38">
        <f>C12*Settings!$C$42*Settings!$C$41</f>
        <v>0</v>
      </c>
      <c r="H12" s="39"/>
      <c r="I12" s="33"/>
      <c r="J12" s="38">
        <f>IF(H12="Yes",C12*Settings!$C$29,0)</f>
        <v>0</v>
      </c>
    </row>
    <row r="13" spans="1:10" ht="15" customHeight="1" x14ac:dyDescent="0.2">
      <c r="A13" s="33"/>
      <c r="B13" s="34"/>
      <c r="C13" s="35"/>
      <c r="D13" s="36">
        <f t="shared" si="1"/>
        <v>0</v>
      </c>
      <c r="E13" s="37">
        <f>IF(Settings!$C$9="Motorcycle",IF(D13&lt;=Settings!$C$19,Settings!$C$16,Settings!$D$16),IF(Settings!$C$9="Bicycle",IF(D13&lt;=Settings!$C$19,Settings!$C$17,Settings!$D$17),IF(D13&lt;=Settings!$C$19,Settings!$C$15,Settings!$D$15)))</f>
        <v>0.45</v>
      </c>
      <c r="F13" s="38">
        <f t="shared" si="0"/>
        <v>0</v>
      </c>
      <c r="G13" s="38">
        <f>C13*Settings!$C$42*Settings!$C$41</f>
        <v>0</v>
      </c>
      <c r="H13" s="39"/>
      <c r="I13" s="33"/>
      <c r="J13" s="38">
        <f>IF(H13="Yes",C13*Settings!$C$29,0)</f>
        <v>0</v>
      </c>
    </row>
    <row r="14" spans="1:10" ht="15" customHeight="1" x14ac:dyDescent="0.2">
      <c r="A14" s="33"/>
      <c r="B14" s="34"/>
      <c r="C14" s="35"/>
      <c r="D14" s="36">
        <f t="shared" si="1"/>
        <v>0</v>
      </c>
      <c r="E14" s="37">
        <f>IF(Settings!$C$9="Motorcycle",IF(D14&lt;=Settings!$C$19,Settings!$C$16,Settings!$D$16),IF(Settings!$C$9="Bicycle",IF(D14&lt;=Settings!$C$19,Settings!$C$17,Settings!$D$17),IF(D14&lt;=Settings!$C$19,Settings!$C$15,Settings!$D$15)))</f>
        <v>0.45</v>
      </c>
      <c r="F14" s="38">
        <f t="shared" si="0"/>
        <v>0</v>
      </c>
      <c r="G14" s="38">
        <f>C14*Settings!$C$42*Settings!$C$41</f>
        <v>0</v>
      </c>
      <c r="H14" s="39"/>
      <c r="I14" s="33"/>
      <c r="J14" s="38">
        <f>IF(H14="Yes",C14*Settings!$C$29,0)</f>
        <v>0</v>
      </c>
    </row>
    <row r="15" spans="1:10" ht="15" customHeight="1" x14ac:dyDescent="0.2">
      <c r="A15" s="33"/>
      <c r="B15" s="34"/>
      <c r="C15" s="35"/>
      <c r="D15" s="36">
        <f t="shared" si="1"/>
        <v>0</v>
      </c>
      <c r="E15" s="37">
        <f>IF(Settings!$C$9="Motorcycle",IF(D15&lt;=Settings!$C$19,Settings!$C$16,Settings!$D$16),IF(Settings!$C$9="Bicycle",IF(D15&lt;=Settings!$C$19,Settings!$C$17,Settings!$D$17),IF(D15&lt;=Settings!$C$19,Settings!$C$15,Settings!$D$15)))</f>
        <v>0.45</v>
      </c>
      <c r="F15" s="38">
        <f t="shared" si="0"/>
        <v>0</v>
      </c>
      <c r="G15" s="38">
        <f>C15*Settings!$C$42*Settings!$C$41</f>
        <v>0</v>
      </c>
      <c r="H15" s="39"/>
      <c r="I15" s="33"/>
      <c r="J15" s="38">
        <f>IF(H15="Yes",C15*Settings!$C$29,0)</f>
        <v>0</v>
      </c>
    </row>
    <row r="16" spans="1:10" ht="15" customHeight="1" x14ac:dyDescent="0.2">
      <c r="A16" s="33"/>
      <c r="B16" s="34"/>
      <c r="C16" s="35"/>
      <c r="D16" s="36">
        <f t="shared" si="1"/>
        <v>0</v>
      </c>
      <c r="E16" s="37">
        <f>IF(Settings!$C$9="Motorcycle",IF(D16&lt;=Settings!$C$19,Settings!$C$16,Settings!$D$16),IF(Settings!$C$9="Bicycle",IF(D16&lt;=Settings!$C$19,Settings!$C$17,Settings!$D$17),IF(D16&lt;=Settings!$C$19,Settings!$C$15,Settings!$D$15)))</f>
        <v>0.45</v>
      </c>
      <c r="F16" s="38">
        <f t="shared" si="0"/>
        <v>0</v>
      </c>
      <c r="G16" s="38">
        <f>C16*Settings!$C$42*Settings!$C$41</f>
        <v>0</v>
      </c>
      <c r="H16" s="39"/>
      <c r="I16" s="33"/>
      <c r="J16" s="38">
        <f>IF(H16="Yes",C16*Settings!$C$29,0)</f>
        <v>0</v>
      </c>
    </row>
    <row r="17" spans="1:10" ht="15" customHeight="1" x14ac:dyDescent="0.2">
      <c r="A17" s="33"/>
      <c r="B17" s="34"/>
      <c r="C17" s="35"/>
      <c r="D17" s="36">
        <f t="shared" si="1"/>
        <v>0</v>
      </c>
      <c r="E17" s="37">
        <f>IF(Settings!$C$9="Motorcycle",IF(D17&lt;=Settings!$C$19,Settings!$C$16,Settings!$D$16),IF(Settings!$C$9="Bicycle",IF(D17&lt;=Settings!$C$19,Settings!$C$17,Settings!$D$17),IF(D17&lt;=Settings!$C$19,Settings!$C$15,Settings!$D$15)))</f>
        <v>0.45</v>
      </c>
      <c r="F17" s="38">
        <f t="shared" si="0"/>
        <v>0</v>
      </c>
      <c r="G17" s="38">
        <f>C17*Settings!$C$42*Settings!$C$41</f>
        <v>0</v>
      </c>
      <c r="H17" s="39"/>
      <c r="I17" s="33"/>
      <c r="J17" s="38">
        <f>IF(H17="Yes",C17*Settings!$C$29,0)</f>
        <v>0</v>
      </c>
    </row>
    <row r="18" spans="1:10" ht="15" customHeight="1" x14ac:dyDescent="0.2">
      <c r="A18" s="33"/>
      <c r="B18" s="34"/>
      <c r="C18" s="35"/>
      <c r="D18" s="36">
        <f t="shared" si="1"/>
        <v>0</v>
      </c>
      <c r="E18" s="37">
        <f>IF(Settings!$C$9="Motorcycle",IF(D18&lt;=Settings!$C$19,Settings!$C$16,Settings!$D$16),IF(Settings!$C$9="Bicycle",IF(D18&lt;=Settings!$C$19,Settings!$C$17,Settings!$D$17),IF(D18&lt;=Settings!$C$19,Settings!$C$15,Settings!$D$15)))</f>
        <v>0.45</v>
      </c>
      <c r="F18" s="38">
        <f t="shared" si="0"/>
        <v>0</v>
      </c>
      <c r="G18" s="38">
        <f>C18*Settings!$C$42*Settings!$C$41</f>
        <v>0</v>
      </c>
      <c r="H18" s="39"/>
      <c r="I18" s="33"/>
      <c r="J18" s="38">
        <f>IF(H18="Yes",C18*Settings!$C$29,0)</f>
        <v>0</v>
      </c>
    </row>
    <row r="19" spans="1:10" ht="15" customHeight="1" x14ac:dyDescent="0.2">
      <c r="A19" s="33"/>
      <c r="B19" s="34"/>
      <c r="C19" s="35"/>
      <c r="D19" s="36">
        <f t="shared" si="1"/>
        <v>0</v>
      </c>
      <c r="E19" s="37">
        <f>IF(Settings!$C$9="Motorcycle",IF(D19&lt;=Settings!$C$19,Settings!$C$16,Settings!$D$16),IF(Settings!$C$9="Bicycle",IF(D19&lt;=Settings!$C$19,Settings!$C$17,Settings!$D$17),IF(D19&lt;=Settings!$C$19,Settings!$C$15,Settings!$D$15)))</f>
        <v>0.45</v>
      </c>
      <c r="F19" s="38">
        <f t="shared" si="0"/>
        <v>0</v>
      </c>
      <c r="G19" s="38">
        <f>C19*Settings!$C$42*Settings!$C$41</f>
        <v>0</v>
      </c>
      <c r="H19" s="39"/>
      <c r="I19" s="33"/>
      <c r="J19" s="38">
        <f>IF(H19="Yes",C19*Settings!$C$29,0)</f>
        <v>0</v>
      </c>
    </row>
    <row r="20" spans="1:10" ht="15" customHeight="1" x14ac:dyDescent="0.2">
      <c r="A20" s="33"/>
      <c r="B20" s="34"/>
      <c r="C20" s="35"/>
      <c r="D20" s="36">
        <f t="shared" si="1"/>
        <v>0</v>
      </c>
      <c r="E20" s="37">
        <f>IF(Settings!$C$9="Motorcycle",IF(D20&lt;=Settings!$C$19,Settings!$C$16,Settings!$D$16),IF(Settings!$C$9="Bicycle",IF(D20&lt;=Settings!$C$19,Settings!$C$17,Settings!$D$17),IF(D20&lt;=Settings!$C$19,Settings!$C$15,Settings!$D$15)))</f>
        <v>0.45</v>
      </c>
      <c r="F20" s="38">
        <f t="shared" si="0"/>
        <v>0</v>
      </c>
      <c r="G20" s="38">
        <f>C20*Settings!$C$42*Settings!$C$41</f>
        <v>0</v>
      </c>
      <c r="H20" s="39"/>
      <c r="I20" s="33"/>
      <c r="J20" s="38">
        <f>IF(H20="Yes",C20*Settings!$C$29,0)</f>
        <v>0</v>
      </c>
    </row>
    <row r="21" spans="1:10" ht="15" customHeight="1" x14ac:dyDescent="0.2">
      <c r="A21" s="33"/>
      <c r="B21" s="34"/>
      <c r="C21" s="35"/>
      <c r="D21" s="36">
        <f t="shared" si="1"/>
        <v>0</v>
      </c>
      <c r="E21" s="37">
        <f>IF(Settings!$C$9="Motorcycle",IF(D21&lt;=Settings!$C$19,Settings!$C$16,Settings!$D$16),IF(Settings!$C$9="Bicycle",IF(D21&lt;=Settings!$C$19,Settings!$C$17,Settings!$D$17),IF(D21&lt;=Settings!$C$19,Settings!$C$15,Settings!$D$15)))</f>
        <v>0.45</v>
      </c>
      <c r="F21" s="38">
        <f t="shared" si="0"/>
        <v>0</v>
      </c>
      <c r="G21" s="38">
        <f>C21*Settings!$C$42*Settings!$C$41</f>
        <v>0</v>
      </c>
      <c r="H21" s="39"/>
      <c r="I21" s="33"/>
      <c r="J21" s="38">
        <f>IF(H21="Yes",C21*Settings!$C$29,0)</f>
        <v>0</v>
      </c>
    </row>
    <row r="22" spans="1:10" ht="15" customHeight="1" x14ac:dyDescent="0.2">
      <c r="A22" s="33"/>
      <c r="B22" s="34"/>
      <c r="C22" s="35"/>
      <c r="D22" s="36">
        <f t="shared" si="1"/>
        <v>0</v>
      </c>
      <c r="E22" s="37">
        <f>IF(Settings!$C$9="Motorcycle",IF(D22&lt;=Settings!$C$19,Settings!$C$16,Settings!$D$16),IF(Settings!$C$9="Bicycle",IF(D22&lt;=Settings!$C$19,Settings!$C$17,Settings!$D$17),IF(D22&lt;=Settings!$C$19,Settings!$C$15,Settings!$D$15)))</f>
        <v>0.45</v>
      </c>
      <c r="F22" s="38">
        <f t="shared" si="0"/>
        <v>0</v>
      </c>
      <c r="G22" s="38">
        <f>C22*Settings!$C$42*Settings!$C$41</f>
        <v>0</v>
      </c>
      <c r="H22" s="39"/>
      <c r="I22" s="33"/>
      <c r="J22" s="38">
        <f>IF(H22="Yes",C22*Settings!$C$29,0)</f>
        <v>0</v>
      </c>
    </row>
    <row r="23" spans="1:10" ht="15" customHeight="1" x14ac:dyDescent="0.2">
      <c r="A23" s="33"/>
      <c r="B23" s="34"/>
      <c r="C23" s="35"/>
      <c r="D23" s="36">
        <f t="shared" si="1"/>
        <v>0</v>
      </c>
      <c r="E23" s="37">
        <f>IF(Settings!$C$9="Motorcycle",IF(D23&lt;=Settings!$C$19,Settings!$C$16,Settings!$D$16),IF(Settings!$C$9="Bicycle",IF(D23&lt;=Settings!$C$19,Settings!$C$17,Settings!$D$17),IF(D23&lt;=Settings!$C$19,Settings!$C$15,Settings!$D$15)))</f>
        <v>0.45</v>
      </c>
      <c r="F23" s="38">
        <f t="shared" si="0"/>
        <v>0</v>
      </c>
      <c r="G23" s="38">
        <f>C23*Settings!$C$42*Settings!$C$41</f>
        <v>0</v>
      </c>
      <c r="H23" s="39"/>
      <c r="I23" s="33"/>
      <c r="J23" s="38">
        <f>IF(H23="Yes",C23*Settings!$C$29,0)</f>
        <v>0</v>
      </c>
    </row>
    <row r="24" spans="1:10" ht="15" customHeight="1" x14ac:dyDescent="0.2">
      <c r="A24" s="33"/>
      <c r="B24" s="34"/>
      <c r="C24" s="35"/>
      <c r="D24" s="36">
        <f t="shared" si="1"/>
        <v>0</v>
      </c>
      <c r="E24" s="37">
        <f>IF(Settings!$C$9="Motorcycle",IF(D24&lt;=Settings!$C$19,Settings!$C$16,Settings!$D$16),IF(Settings!$C$9="Bicycle",IF(D24&lt;=Settings!$C$19,Settings!$C$17,Settings!$D$17),IF(D24&lt;=Settings!$C$19,Settings!$C$15,Settings!$D$15)))</f>
        <v>0.45</v>
      </c>
      <c r="F24" s="38">
        <f t="shared" si="0"/>
        <v>0</v>
      </c>
      <c r="G24" s="38">
        <f>C24*Settings!$C$42*Settings!$C$41</f>
        <v>0</v>
      </c>
      <c r="H24" s="39"/>
      <c r="I24" s="33"/>
      <c r="J24" s="38">
        <f>IF(H24="Yes",C24*Settings!$C$29,0)</f>
        <v>0</v>
      </c>
    </row>
    <row r="25" spans="1:10" ht="15" customHeight="1" x14ac:dyDescent="0.2">
      <c r="A25" s="33"/>
      <c r="B25" s="34"/>
      <c r="C25" s="35"/>
      <c r="D25" s="36">
        <f t="shared" si="1"/>
        <v>0</v>
      </c>
      <c r="E25" s="37">
        <f>IF(Settings!$C$9="Motorcycle",IF(D25&lt;=Settings!$C$19,Settings!$C$16,Settings!$D$16),IF(Settings!$C$9="Bicycle",IF(D25&lt;=Settings!$C$19,Settings!$C$17,Settings!$D$17),IF(D25&lt;=Settings!$C$19,Settings!$C$15,Settings!$D$15)))</f>
        <v>0.45</v>
      </c>
      <c r="F25" s="38">
        <f t="shared" si="0"/>
        <v>0</v>
      </c>
      <c r="G25" s="38">
        <f>C25*Settings!$C$42*Settings!$C$41</f>
        <v>0</v>
      </c>
      <c r="H25" s="39"/>
      <c r="I25" s="33"/>
      <c r="J25" s="38">
        <f>IF(H25="Yes",C25*Settings!$C$29,0)</f>
        <v>0</v>
      </c>
    </row>
    <row r="26" spans="1:10" ht="15" customHeight="1" x14ac:dyDescent="0.2">
      <c r="A26" s="33"/>
      <c r="B26" s="34"/>
      <c r="C26" s="35"/>
      <c r="D26" s="36">
        <f t="shared" si="1"/>
        <v>0</v>
      </c>
      <c r="E26" s="37">
        <f>IF(Settings!$C$9="Motorcycle",IF(D26&lt;=Settings!$C$19,Settings!$C$16,Settings!$D$16),IF(Settings!$C$9="Bicycle",IF(D26&lt;=Settings!$C$19,Settings!$C$17,Settings!$D$17),IF(D26&lt;=Settings!$C$19,Settings!$C$15,Settings!$D$15)))</f>
        <v>0.45</v>
      </c>
      <c r="F26" s="38">
        <f t="shared" si="0"/>
        <v>0</v>
      </c>
      <c r="G26" s="38">
        <f>C26*Settings!$C$42*Settings!$C$41</f>
        <v>0</v>
      </c>
      <c r="H26" s="39"/>
      <c r="I26" s="33"/>
      <c r="J26" s="38">
        <f>IF(H26="Yes",C26*Settings!$C$29,0)</f>
        <v>0</v>
      </c>
    </row>
    <row r="27" spans="1:10" ht="15" customHeight="1" x14ac:dyDescent="0.2">
      <c r="A27" s="33"/>
      <c r="B27" s="34"/>
      <c r="C27" s="35"/>
      <c r="D27" s="36">
        <f t="shared" si="1"/>
        <v>0</v>
      </c>
      <c r="E27" s="37">
        <f>IF(Settings!$C$9="Motorcycle",IF(D27&lt;=Settings!$C$19,Settings!$C$16,Settings!$D$16),IF(Settings!$C$9="Bicycle",IF(D27&lt;=Settings!$C$19,Settings!$C$17,Settings!$D$17),IF(D27&lt;=Settings!$C$19,Settings!$C$15,Settings!$D$15)))</f>
        <v>0.45</v>
      </c>
      <c r="F27" s="38">
        <f t="shared" si="0"/>
        <v>0</v>
      </c>
      <c r="G27" s="38">
        <f>C27*Settings!$C$42*Settings!$C$41</f>
        <v>0</v>
      </c>
      <c r="H27" s="39"/>
      <c r="I27" s="33"/>
      <c r="J27" s="38">
        <f>IF(H27="Yes",C27*Settings!$C$29,0)</f>
        <v>0</v>
      </c>
    </row>
    <row r="28" spans="1:10" ht="15" customHeight="1" x14ac:dyDescent="0.2">
      <c r="A28" s="33"/>
      <c r="B28" s="34"/>
      <c r="C28" s="35"/>
      <c r="D28" s="36">
        <f t="shared" si="1"/>
        <v>0</v>
      </c>
      <c r="E28" s="37">
        <f>IF(Settings!$C$9="Motorcycle",IF(D28&lt;=Settings!$C$19,Settings!$C$16,Settings!$D$16),IF(Settings!$C$9="Bicycle",IF(D28&lt;=Settings!$C$19,Settings!$C$17,Settings!$D$17),IF(D28&lt;=Settings!$C$19,Settings!$C$15,Settings!$D$15)))</f>
        <v>0.45</v>
      </c>
      <c r="F28" s="38">
        <f t="shared" si="0"/>
        <v>0</v>
      </c>
      <c r="G28" s="38">
        <f>C28*Settings!$C$42*Settings!$C$41</f>
        <v>0</v>
      </c>
      <c r="H28" s="39"/>
      <c r="I28" s="33"/>
      <c r="J28" s="38">
        <f>IF(H28="Yes",C28*Settings!$C$29,0)</f>
        <v>0</v>
      </c>
    </row>
    <row r="29" spans="1:10" ht="15" customHeight="1" x14ac:dyDescent="0.2">
      <c r="A29" s="33"/>
      <c r="B29" s="34"/>
      <c r="C29" s="35"/>
      <c r="D29" s="36">
        <f t="shared" si="1"/>
        <v>0</v>
      </c>
      <c r="E29" s="37">
        <f>IF(Settings!$C$9="Motorcycle",IF(D29&lt;=Settings!$C$19,Settings!$C$16,Settings!$D$16),IF(Settings!$C$9="Bicycle",IF(D29&lt;=Settings!$C$19,Settings!$C$17,Settings!$D$17),IF(D29&lt;=Settings!$C$19,Settings!$C$15,Settings!$D$15)))</f>
        <v>0.45</v>
      </c>
      <c r="F29" s="38">
        <f t="shared" si="0"/>
        <v>0</v>
      </c>
      <c r="G29" s="38">
        <f>C29*Settings!$C$42*Settings!$C$41</f>
        <v>0</v>
      </c>
      <c r="H29" s="39"/>
      <c r="I29" s="33"/>
      <c r="J29" s="38">
        <f>IF(H29="Yes",C29*Settings!$C$29,0)</f>
        <v>0</v>
      </c>
    </row>
    <row r="30" spans="1:10" ht="15" customHeight="1" x14ac:dyDescent="0.2">
      <c r="A30" s="33"/>
      <c r="B30" s="34"/>
      <c r="C30" s="35"/>
      <c r="D30" s="36">
        <f t="shared" si="1"/>
        <v>0</v>
      </c>
      <c r="E30" s="37">
        <f>IF(Settings!$C$9="Motorcycle",IF(D30&lt;=Settings!$C$19,Settings!$C$16,Settings!$D$16),IF(Settings!$C$9="Bicycle",IF(D30&lt;=Settings!$C$19,Settings!$C$17,Settings!$D$17),IF(D30&lt;=Settings!$C$19,Settings!$C$15,Settings!$D$15)))</f>
        <v>0.45</v>
      </c>
      <c r="F30" s="38">
        <f t="shared" si="0"/>
        <v>0</v>
      </c>
      <c r="G30" s="38">
        <f>C30*Settings!$C$42*Settings!$C$41</f>
        <v>0</v>
      </c>
      <c r="H30" s="39"/>
      <c r="I30" s="33"/>
      <c r="J30" s="38">
        <f>IF(H30="Yes",C30*Settings!$C$29,0)</f>
        <v>0</v>
      </c>
    </row>
    <row r="31" spans="1:10" ht="15" customHeight="1" x14ac:dyDescent="0.2">
      <c r="A31" s="33"/>
      <c r="B31" s="34"/>
      <c r="C31" s="35"/>
      <c r="D31" s="36">
        <f t="shared" si="1"/>
        <v>0</v>
      </c>
      <c r="E31" s="37">
        <f>IF(Settings!$C$9="Motorcycle",IF(D31&lt;=Settings!$C$19,Settings!$C$16,Settings!$D$16),IF(Settings!$C$9="Bicycle",IF(D31&lt;=Settings!$C$19,Settings!$C$17,Settings!$D$17),IF(D31&lt;=Settings!$C$19,Settings!$C$15,Settings!$D$15)))</f>
        <v>0.45</v>
      </c>
      <c r="F31" s="38">
        <f t="shared" si="0"/>
        <v>0</v>
      </c>
      <c r="G31" s="38">
        <f>C31*Settings!$C$42*Settings!$C$41</f>
        <v>0</v>
      </c>
      <c r="H31" s="39"/>
      <c r="I31" s="33"/>
      <c r="J31" s="38">
        <f>IF(H31="Yes",C31*Settings!$C$29,0)</f>
        <v>0</v>
      </c>
    </row>
    <row r="33" spans="1:10" ht="15" customHeight="1" x14ac:dyDescent="0.2">
      <c r="A33" s="28" t="s">
        <v>100</v>
      </c>
      <c r="C33" s="29">
        <f>SUM(C11:C31)</f>
        <v>0</v>
      </c>
      <c r="D33" s="29">
        <f>D31</f>
        <v>0</v>
      </c>
      <c r="F33" s="30">
        <f>SUM(F11:F31)</f>
        <v>0</v>
      </c>
      <c r="G33" s="30">
        <f>SUM(G11:G31)</f>
        <v>0</v>
      </c>
      <c r="J33" s="30">
        <f>SUM(J11:J31)</f>
        <v>0</v>
      </c>
    </row>
    <row r="35" spans="1:10" ht="15" customHeight="1" x14ac:dyDescent="0.2">
      <c r="A35" s="1" t="s">
        <v>101</v>
      </c>
      <c r="B35" s="1"/>
      <c r="C35" s="1"/>
      <c r="D35" s="1"/>
      <c r="E35" s="1"/>
      <c r="F35" s="1"/>
      <c r="G35" s="1"/>
      <c r="H35" s="1"/>
      <c r="I35" s="1"/>
      <c r="J35" s="1"/>
    </row>
  </sheetData>
  <sheetProtection password="DE80" sheet="1" formatColumns="0" formatRows="0"/>
  <mergeCells count="6">
    <mergeCell ref="A35:J35"/>
    <mergeCell ref="A1:J1"/>
    <mergeCell ref="A3:J3"/>
    <mergeCell ref="A4:J4"/>
    <mergeCell ref="A5:E5"/>
    <mergeCell ref="F5:J5"/>
  </mergeCells>
  <pageMargins left="0.75" right="0.75" top="1" bottom="1" header="0.511811023622047" footer="0.511811023622047"/>
  <pageSetup paperSize="9" orientation="landscape" horizontalDpi="300" verticalDpi="30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xr:uid="{00000000-0002-0000-0A00-000000000000}">
          <x14:formula1>
            <xm:f>Settings!$B$64:$B$65</xm:f>
          </x14:formula1>
          <x14:formula2>
            <xm:f>0</xm:f>
          </x14:formula2>
          <xm:sqref>H11:H31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J35"/>
  <sheetViews>
    <sheetView zoomScaleNormal="100" workbookViewId="0"/>
  </sheetViews>
  <sheetFormatPr baseColWidth="10" defaultColWidth="8.6640625" defaultRowHeight="15" x14ac:dyDescent="0.2"/>
  <cols>
    <col min="1" max="1" width="22" customWidth="1"/>
    <col min="2" max="2" width="12" customWidth="1"/>
    <col min="3" max="3" width="10" customWidth="1"/>
    <col min="4" max="4" width="14" customWidth="1"/>
    <col min="5" max="6" width="12" customWidth="1"/>
    <col min="7" max="7" width="10" customWidth="1"/>
    <col min="8" max="8" width="14" customWidth="1"/>
    <col min="9" max="9" width="22" customWidth="1"/>
    <col min="10" max="10" width="16" customWidth="1"/>
  </cols>
  <sheetData>
    <row r="1" spans="1:10" ht="15" customHeight="1" x14ac:dyDescent="0.2">
      <c r="A1" s="6">
        <f>Settings!C5</f>
        <v>0</v>
      </c>
      <c r="B1" s="6"/>
      <c r="C1" s="6"/>
      <c r="D1" s="6"/>
      <c r="E1" s="6"/>
      <c r="F1" s="6"/>
      <c r="G1" s="6"/>
      <c r="H1" s="6"/>
      <c r="I1" s="6"/>
      <c r="J1" s="6"/>
    </row>
    <row r="3" spans="1:10" ht="17.25" customHeight="1" x14ac:dyDescent="0.2">
      <c r="A3" s="5" t="s">
        <v>91</v>
      </c>
      <c r="B3" s="5"/>
      <c r="C3" s="5"/>
      <c r="D3" s="5"/>
      <c r="E3" s="5"/>
      <c r="F3" s="5"/>
      <c r="G3" s="5"/>
      <c r="H3" s="5"/>
      <c r="I3" s="5"/>
      <c r="J3" s="5"/>
    </row>
    <row r="4" spans="1:10" ht="15" customHeight="1" x14ac:dyDescent="0.2">
      <c r="A4" s="4" t="str">
        <f>"Month 10 - Period ending: "&amp;TEXT(Settings!C7,"DD/MM/YYYY")</f>
        <v>Month 10 - Period ending: 00/01/1900</v>
      </c>
      <c r="B4" s="4"/>
      <c r="C4" s="4"/>
      <c r="D4" s="4"/>
      <c r="E4" s="4"/>
      <c r="F4" s="4"/>
      <c r="G4" s="4"/>
      <c r="H4" s="4"/>
      <c r="I4" s="4"/>
      <c r="J4" s="4"/>
    </row>
    <row r="5" spans="1:10" ht="15" customHeight="1" x14ac:dyDescent="0.2">
      <c r="A5" s="2" t="str">
        <f>"Employee: "&amp;Settings!C6&amp;"    Reg: "&amp;Settings!C8</f>
        <v xml:space="preserve">Employee:     Reg: </v>
      </c>
      <c r="B5" s="2"/>
      <c r="C5" s="2"/>
      <c r="D5" s="2"/>
      <c r="E5" s="2"/>
      <c r="F5" s="2" t="str">
        <f>"Vehicle: "&amp;Settings!C9&amp;"    Engine: "&amp;TEXT(Settings!C10,"#,##0")&amp;"cc    Fuel: "&amp;Settings!C11</f>
        <v xml:space="preserve">Vehicle:     Engine: 0cc    Fuel: </v>
      </c>
      <c r="G5" s="2"/>
      <c r="H5" s="2"/>
      <c r="I5" s="2"/>
      <c r="J5" s="2"/>
    </row>
    <row r="7" spans="1:10" ht="15" customHeight="1" x14ac:dyDescent="0.2">
      <c r="E7" s="31" t="s">
        <v>92</v>
      </c>
    </row>
    <row r="8" spans="1:10" ht="15" customHeight="1" x14ac:dyDescent="0.2">
      <c r="A8" s="32" t="s">
        <v>93</v>
      </c>
      <c r="B8" s="32" t="s">
        <v>94</v>
      </c>
      <c r="C8" s="32" t="s">
        <v>74</v>
      </c>
      <c r="D8" s="32" t="s">
        <v>95</v>
      </c>
      <c r="E8" s="32" t="s">
        <v>96</v>
      </c>
      <c r="F8" s="32" t="s">
        <v>75</v>
      </c>
      <c r="G8" s="32" t="s">
        <v>76</v>
      </c>
      <c r="H8" s="32" t="s">
        <v>97</v>
      </c>
      <c r="I8" s="32" t="s">
        <v>98</v>
      </c>
      <c r="J8" s="32" t="s">
        <v>99</v>
      </c>
    </row>
    <row r="11" spans="1:10" ht="15" customHeight="1" x14ac:dyDescent="0.2">
      <c r="A11" s="33"/>
      <c r="B11" s="34"/>
      <c r="C11" s="35"/>
      <c r="D11" s="36">
        <f>'Month 09'!D33+C11</f>
        <v>0</v>
      </c>
      <c r="E11" s="37">
        <f>IF(Settings!$C$9="Motorcycle",IF(D11&lt;=Settings!$C$19,Settings!$C$16,Settings!$D$16),IF(Settings!$C$9="Bicycle",IF(D11&lt;=Settings!$C$19,Settings!$C$17,Settings!$D$17),IF(D11&lt;=Settings!$C$19,Settings!$C$15,Settings!$D$15)))</f>
        <v>0.45</v>
      </c>
      <c r="F11" s="38">
        <f t="shared" ref="F11:F31" si="0">C11*E11</f>
        <v>0</v>
      </c>
      <c r="G11" s="38">
        <f>C11*Settings!$C$42*Settings!$C$41</f>
        <v>0</v>
      </c>
      <c r="H11" s="39"/>
      <c r="I11" s="33"/>
      <c r="J11" s="38">
        <f>IF(H11="Yes",C11*Settings!$C$29,0)</f>
        <v>0</v>
      </c>
    </row>
    <row r="12" spans="1:10" ht="15" customHeight="1" x14ac:dyDescent="0.2">
      <c r="A12" s="33"/>
      <c r="B12" s="34"/>
      <c r="C12" s="35"/>
      <c r="D12" s="36">
        <f t="shared" ref="D12:D31" si="1">D11+C12</f>
        <v>0</v>
      </c>
      <c r="E12" s="37">
        <f>IF(Settings!$C$9="Motorcycle",IF(D12&lt;=Settings!$C$19,Settings!$C$16,Settings!$D$16),IF(Settings!$C$9="Bicycle",IF(D12&lt;=Settings!$C$19,Settings!$C$17,Settings!$D$17),IF(D12&lt;=Settings!$C$19,Settings!$C$15,Settings!$D$15)))</f>
        <v>0.45</v>
      </c>
      <c r="F12" s="38">
        <f t="shared" si="0"/>
        <v>0</v>
      </c>
      <c r="G12" s="38">
        <f>C12*Settings!$C$42*Settings!$C$41</f>
        <v>0</v>
      </c>
      <c r="H12" s="39"/>
      <c r="I12" s="33"/>
      <c r="J12" s="38">
        <f>IF(H12="Yes",C12*Settings!$C$29,0)</f>
        <v>0</v>
      </c>
    </row>
    <row r="13" spans="1:10" ht="15" customHeight="1" x14ac:dyDescent="0.2">
      <c r="A13" s="33"/>
      <c r="B13" s="34"/>
      <c r="C13" s="35"/>
      <c r="D13" s="36">
        <f t="shared" si="1"/>
        <v>0</v>
      </c>
      <c r="E13" s="37">
        <f>IF(Settings!$C$9="Motorcycle",IF(D13&lt;=Settings!$C$19,Settings!$C$16,Settings!$D$16),IF(Settings!$C$9="Bicycle",IF(D13&lt;=Settings!$C$19,Settings!$C$17,Settings!$D$17),IF(D13&lt;=Settings!$C$19,Settings!$C$15,Settings!$D$15)))</f>
        <v>0.45</v>
      </c>
      <c r="F13" s="38">
        <f t="shared" si="0"/>
        <v>0</v>
      </c>
      <c r="G13" s="38">
        <f>C13*Settings!$C$42*Settings!$C$41</f>
        <v>0</v>
      </c>
      <c r="H13" s="39"/>
      <c r="I13" s="33"/>
      <c r="J13" s="38">
        <f>IF(H13="Yes",C13*Settings!$C$29,0)</f>
        <v>0</v>
      </c>
    </row>
    <row r="14" spans="1:10" ht="15" customHeight="1" x14ac:dyDescent="0.2">
      <c r="A14" s="33"/>
      <c r="B14" s="34"/>
      <c r="C14" s="35"/>
      <c r="D14" s="36">
        <f t="shared" si="1"/>
        <v>0</v>
      </c>
      <c r="E14" s="37">
        <f>IF(Settings!$C$9="Motorcycle",IF(D14&lt;=Settings!$C$19,Settings!$C$16,Settings!$D$16),IF(Settings!$C$9="Bicycle",IF(D14&lt;=Settings!$C$19,Settings!$C$17,Settings!$D$17),IF(D14&lt;=Settings!$C$19,Settings!$C$15,Settings!$D$15)))</f>
        <v>0.45</v>
      </c>
      <c r="F14" s="38">
        <f t="shared" si="0"/>
        <v>0</v>
      </c>
      <c r="G14" s="38">
        <f>C14*Settings!$C$42*Settings!$C$41</f>
        <v>0</v>
      </c>
      <c r="H14" s="39"/>
      <c r="I14" s="33"/>
      <c r="J14" s="38">
        <f>IF(H14="Yes",C14*Settings!$C$29,0)</f>
        <v>0</v>
      </c>
    </row>
    <row r="15" spans="1:10" ht="15" customHeight="1" x14ac:dyDescent="0.2">
      <c r="A15" s="33"/>
      <c r="B15" s="34"/>
      <c r="C15" s="35"/>
      <c r="D15" s="36">
        <f t="shared" si="1"/>
        <v>0</v>
      </c>
      <c r="E15" s="37">
        <f>IF(Settings!$C$9="Motorcycle",IF(D15&lt;=Settings!$C$19,Settings!$C$16,Settings!$D$16),IF(Settings!$C$9="Bicycle",IF(D15&lt;=Settings!$C$19,Settings!$C$17,Settings!$D$17),IF(D15&lt;=Settings!$C$19,Settings!$C$15,Settings!$D$15)))</f>
        <v>0.45</v>
      </c>
      <c r="F15" s="38">
        <f t="shared" si="0"/>
        <v>0</v>
      </c>
      <c r="G15" s="38">
        <f>C15*Settings!$C$42*Settings!$C$41</f>
        <v>0</v>
      </c>
      <c r="H15" s="39"/>
      <c r="I15" s="33"/>
      <c r="J15" s="38">
        <f>IF(H15="Yes",C15*Settings!$C$29,0)</f>
        <v>0</v>
      </c>
    </row>
    <row r="16" spans="1:10" ht="15" customHeight="1" x14ac:dyDescent="0.2">
      <c r="A16" s="33"/>
      <c r="B16" s="34"/>
      <c r="C16" s="35"/>
      <c r="D16" s="36">
        <f t="shared" si="1"/>
        <v>0</v>
      </c>
      <c r="E16" s="37">
        <f>IF(Settings!$C$9="Motorcycle",IF(D16&lt;=Settings!$C$19,Settings!$C$16,Settings!$D$16),IF(Settings!$C$9="Bicycle",IF(D16&lt;=Settings!$C$19,Settings!$C$17,Settings!$D$17),IF(D16&lt;=Settings!$C$19,Settings!$C$15,Settings!$D$15)))</f>
        <v>0.45</v>
      </c>
      <c r="F16" s="38">
        <f t="shared" si="0"/>
        <v>0</v>
      </c>
      <c r="G16" s="38">
        <f>C16*Settings!$C$42*Settings!$C$41</f>
        <v>0</v>
      </c>
      <c r="H16" s="39"/>
      <c r="I16" s="33"/>
      <c r="J16" s="38">
        <f>IF(H16="Yes",C16*Settings!$C$29,0)</f>
        <v>0</v>
      </c>
    </row>
    <row r="17" spans="1:10" ht="15" customHeight="1" x14ac:dyDescent="0.2">
      <c r="A17" s="33"/>
      <c r="B17" s="34"/>
      <c r="C17" s="35"/>
      <c r="D17" s="36">
        <f t="shared" si="1"/>
        <v>0</v>
      </c>
      <c r="E17" s="37">
        <f>IF(Settings!$C$9="Motorcycle",IF(D17&lt;=Settings!$C$19,Settings!$C$16,Settings!$D$16),IF(Settings!$C$9="Bicycle",IF(D17&lt;=Settings!$C$19,Settings!$C$17,Settings!$D$17),IF(D17&lt;=Settings!$C$19,Settings!$C$15,Settings!$D$15)))</f>
        <v>0.45</v>
      </c>
      <c r="F17" s="38">
        <f t="shared" si="0"/>
        <v>0</v>
      </c>
      <c r="G17" s="38">
        <f>C17*Settings!$C$42*Settings!$C$41</f>
        <v>0</v>
      </c>
      <c r="H17" s="39"/>
      <c r="I17" s="33"/>
      <c r="J17" s="38">
        <f>IF(H17="Yes",C17*Settings!$C$29,0)</f>
        <v>0</v>
      </c>
    </row>
    <row r="18" spans="1:10" ht="15" customHeight="1" x14ac:dyDescent="0.2">
      <c r="A18" s="33"/>
      <c r="B18" s="34"/>
      <c r="C18" s="35"/>
      <c r="D18" s="36">
        <f t="shared" si="1"/>
        <v>0</v>
      </c>
      <c r="E18" s="37">
        <f>IF(Settings!$C$9="Motorcycle",IF(D18&lt;=Settings!$C$19,Settings!$C$16,Settings!$D$16),IF(Settings!$C$9="Bicycle",IF(D18&lt;=Settings!$C$19,Settings!$C$17,Settings!$D$17),IF(D18&lt;=Settings!$C$19,Settings!$C$15,Settings!$D$15)))</f>
        <v>0.45</v>
      </c>
      <c r="F18" s="38">
        <f t="shared" si="0"/>
        <v>0</v>
      </c>
      <c r="G18" s="38">
        <f>C18*Settings!$C$42*Settings!$C$41</f>
        <v>0</v>
      </c>
      <c r="H18" s="39"/>
      <c r="I18" s="33"/>
      <c r="J18" s="38">
        <f>IF(H18="Yes",C18*Settings!$C$29,0)</f>
        <v>0</v>
      </c>
    </row>
    <row r="19" spans="1:10" ht="15" customHeight="1" x14ac:dyDescent="0.2">
      <c r="A19" s="33"/>
      <c r="B19" s="34"/>
      <c r="C19" s="35"/>
      <c r="D19" s="36">
        <f t="shared" si="1"/>
        <v>0</v>
      </c>
      <c r="E19" s="37">
        <f>IF(Settings!$C$9="Motorcycle",IF(D19&lt;=Settings!$C$19,Settings!$C$16,Settings!$D$16),IF(Settings!$C$9="Bicycle",IF(D19&lt;=Settings!$C$19,Settings!$C$17,Settings!$D$17),IF(D19&lt;=Settings!$C$19,Settings!$C$15,Settings!$D$15)))</f>
        <v>0.45</v>
      </c>
      <c r="F19" s="38">
        <f t="shared" si="0"/>
        <v>0</v>
      </c>
      <c r="G19" s="38">
        <f>C19*Settings!$C$42*Settings!$C$41</f>
        <v>0</v>
      </c>
      <c r="H19" s="39"/>
      <c r="I19" s="33"/>
      <c r="J19" s="38">
        <f>IF(H19="Yes",C19*Settings!$C$29,0)</f>
        <v>0</v>
      </c>
    </row>
    <row r="20" spans="1:10" ht="15" customHeight="1" x14ac:dyDescent="0.2">
      <c r="A20" s="33"/>
      <c r="B20" s="34"/>
      <c r="C20" s="35"/>
      <c r="D20" s="36">
        <f t="shared" si="1"/>
        <v>0</v>
      </c>
      <c r="E20" s="37">
        <f>IF(Settings!$C$9="Motorcycle",IF(D20&lt;=Settings!$C$19,Settings!$C$16,Settings!$D$16),IF(Settings!$C$9="Bicycle",IF(D20&lt;=Settings!$C$19,Settings!$C$17,Settings!$D$17),IF(D20&lt;=Settings!$C$19,Settings!$C$15,Settings!$D$15)))</f>
        <v>0.45</v>
      </c>
      <c r="F20" s="38">
        <f t="shared" si="0"/>
        <v>0</v>
      </c>
      <c r="G20" s="38">
        <f>C20*Settings!$C$42*Settings!$C$41</f>
        <v>0</v>
      </c>
      <c r="H20" s="39"/>
      <c r="I20" s="33"/>
      <c r="J20" s="38">
        <f>IF(H20="Yes",C20*Settings!$C$29,0)</f>
        <v>0</v>
      </c>
    </row>
    <row r="21" spans="1:10" ht="15" customHeight="1" x14ac:dyDescent="0.2">
      <c r="A21" s="33"/>
      <c r="B21" s="34"/>
      <c r="C21" s="35"/>
      <c r="D21" s="36">
        <f t="shared" si="1"/>
        <v>0</v>
      </c>
      <c r="E21" s="37">
        <f>IF(Settings!$C$9="Motorcycle",IF(D21&lt;=Settings!$C$19,Settings!$C$16,Settings!$D$16),IF(Settings!$C$9="Bicycle",IF(D21&lt;=Settings!$C$19,Settings!$C$17,Settings!$D$17),IF(D21&lt;=Settings!$C$19,Settings!$C$15,Settings!$D$15)))</f>
        <v>0.45</v>
      </c>
      <c r="F21" s="38">
        <f t="shared" si="0"/>
        <v>0</v>
      </c>
      <c r="G21" s="38">
        <f>C21*Settings!$C$42*Settings!$C$41</f>
        <v>0</v>
      </c>
      <c r="H21" s="39"/>
      <c r="I21" s="33"/>
      <c r="J21" s="38">
        <f>IF(H21="Yes",C21*Settings!$C$29,0)</f>
        <v>0</v>
      </c>
    </row>
    <row r="22" spans="1:10" ht="15" customHeight="1" x14ac:dyDescent="0.2">
      <c r="A22" s="33"/>
      <c r="B22" s="34"/>
      <c r="C22" s="35"/>
      <c r="D22" s="36">
        <f t="shared" si="1"/>
        <v>0</v>
      </c>
      <c r="E22" s="37">
        <f>IF(Settings!$C$9="Motorcycle",IF(D22&lt;=Settings!$C$19,Settings!$C$16,Settings!$D$16),IF(Settings!$C$9="Bicycle",IF(D22&lt;=Settings!$C$19,Settings!$C$17,Settings!$D$17),IF(D22&lt;=Settings!$C$19,Settings!$C$15,Settings!$D$15)))</f>
        <v>0.45</v>
      </c>
      <c r="F22" s="38">
        <f t="shared" si="0"/>
        <v>0</v>
      </c>
      <c r="G22" s="38">
        <f>C22*Settings!$C$42*Settings!$C$41</f>
        <v>0</v>
      </c>
      <c r="H22" s="39"/>
      <c r="I22" s="33"/>
      <c r="J22" s="38">
        <f>IF(H22="Yes",C22*Settings!$C$29,0)</f>
        <v>0</v>
      </c>
    </row>
    <row r="23" spans="1:10" ht="15" customHeight="1" x14ac:dyDescent="0.2">
      <c r="A23" s="33"/>
      <c r="B23" s="34"/>
      <c r="C23" s="35"/>
      <c r="D23" s="36">
        <f t="shared" si="1"/>
        <v>0</v>
      </c>
      <c r="E23" s="37">
        <f>IF(Settings!$C$9="Motorcycle",IF(D23&lt;=Settings!$C$19,Settings!$C$16,Settings!$D$16),IF(Settings!$C$9="Bicycle",IF(D23&lt;=Settings!$C$19,Settings!$C$17,Settings!$D$17),IF(D23&lt;=Settings!$C$19,Settings!$C$15,Settings!$D$15)))</f>
        <v>0.45</v>
      </c>
      <c r="F23" s="38">
        <f t="shared" si="0"/>
        <v>0</v>
      </c>
      <c r="G23" s="38">
        <f>C23*Settings!$C$42*Settings!$C$41</f>
        <v>0</v>
      </c>
      <c r="H23" s="39"/>
      <c r="I23" s="33"/>
      <c r="J23" s="38">
        <f>IF(H23="Yes",C23*Settings!$C$29,0)</f>
        <v>0</v>
      </c>
    </row>
    <row r="24" spans="1:10" ht="15" customHeight="1" x14ac:dyDescent="0.2">
      <c r="A24" s="33"/>
      <c r="B24" s="34"/>
      <c r="C24" s="35"/>
      <c r="D24" s="36">
        <f t="shared" si="1"/>
        <v>0</v>
      </c>
      <c r="E24" s="37">
        <f>IF(Settings!$C$9="Motorcycle",IF(D24&lt;=Settings!$C$19,Settings!$C$16,Settings!$D$16),IF(Settings!$C$9="Bicycle",IF(D24&lt;=Settings!$C$19,Settings!$C$17,Settings!$D$17),IF(D24&lt;=Settings!$C$19,Settings!$C$15,Settings!$D$15)))</f>
        <v>0.45</v>
      </c>
      <c r="F24" s="38">
        <f t="shared" si="0"/>
        <v>0</v>
      </c>
      <c r="G24" s="38">
        <f>C24*Settings!$C$42*Settings!$C$41</f>
        <v>0</v>
      </c>
      <c r="H24" s="39"/>
      <c r="I24" s="33"/>
      <c r="J24" s="38">
        <f>IF(H24="Yes",C24*Settings!$C$29,0)</f>
        <v>0</v>
      </c>
    </row>
    <row r="25" spans="1:10" ht="15" customHeight="1" x14ac:dyDescent="0.2">
      <c r="A25" s="33"/>
      <c r="B25" s="34"/>
      <c r="C25" s="35"/>
      <c r="D25" s="36">
        <f t="shared" si="1"/>
        <v>0</v>
      </c>
      <c r="E25" s="37">
        <f>IF(Settings!$C$9="Motorcycle",IF(D25&lt;=Settings!$C$19,Settings!$C$16,Settings!$D$16),IF(Settings!$C$9="Bicycle",IF(D25&lt;=Settings!$C$19,Settings!$C$17,Settings!$D$17),IF(D25&lt;=Settings!$C$19,Settings!$C$15,Settings!$D$15)))</f>
        <v>0.45</v>
      </c>
      <c r="F25" s="38">
        <f t="shared" si="0"/>
        <v>0</v>
      </c>
      <c r="G25" s="38">
        <f>C25*Settings!$C$42*Settings!$C$41</f>
        <v>0</v>
      </c>
      <c r="H25" s="39"/>
      <c r="I25" s="33"/>
      <c r="J25" s="38">
        <f>IF(H25="Yes",C25*Settings!$C$29,0)</f>
        <v>0</v>
      </c>
    </row>
    <row r="26" spans="1:10" ht="15" customHeight="1" x14ac:dyDescent="0.2">
      <c r="A26" s="33"/>
      <c r="B26" s="34"/>
      <c r="C26" s="35"/>
      <c r="D26" s="36">
        <f t="shared" si="1"/>
        <v>0</v>
      </c>
      <c r="E26" s="37">
        <f>IF(Settings!$C$9="Motorcycle",IF(D26&lt;=Settings!$C$19,Settings!$C$16,Settings!$D$16),IF(Settings!$C$9="Bicycle",IF(D26&lt;=Settings!$C$19,Settings!$C$17,Settings!$D$17),IF(D26&lt;=Settings!$C$19,Settings!$C$15,Settings!$D$15)))</f>
        <v>0.45</v>
      </c>
      <c r="F26" s="38">
        <f t="shared" si="0"/>
        <v>0</v>
      </c>
      <c r="G26" s="38">
        <f>C26*Settings!$C$42*Settings!$C$41</f>
        <v>0</v>
      </c>
      <c r="H26" s="39"/>
      <c r="I26" s="33"/>
      <c r="J26" s="38">
        <f>IF(H26="Yes",C26*Settings!$C$29,0)</f>
        <v>0</v>
      </c>
    </row>
    <row r="27" spans="1:10" ht="15" customHeight="1" x14ac:dyDescent="0.2">
      <c r="A27" s="33"/>
      <c r="B27" s="34"/>
      <c r="C27" s="35"/>
      <c r="D27" s="36">
        <f t="shared" si="1"/>
        <v>0</v>
      </c>
      <c r="E27" s="37">
        <f>IF(Settings!$C$9="Motorcycle",IF(D27&lt;=Settings!$C$19,Settings!$C$16,Settings!$D$16),IF(Settings!$C$9="Bicycle",IF(D27&lt;=Settings!$C$19,Settings!$C$17,Settings!$D$17),IF(D27&lt;=Settings!$C$19,Settings!$C$15,Settings!$D$15)))</f>
        <v>0.45</v>
      </c>
      <c r="F27" s="38">
        <f t="shared" si="0"/>
        <v>0</v>
      </c>
      <c r="G27" s="38">
        <f>C27*Settings!$C$42*Settings!$C$41</f>
        <v>0</v>
      </c>
      <c r="H27" s="39"/>
      <c r="I27" s="33"/>
      <c r="J27" s="38">
        <f>IF(H27="Yes",C27*Settings!$C$29,0)</f>
        <v>0</v>
      </c>
    </row>
    <row r="28" spans="1:10" ht="15" customHeight="1" x14ac:dyDescent="0.2">
      <c r="A28" s="33"/>
      <c r="B28" s="34"/>
      <c r="C28" s="35"/>
      <c r="D28" s="36">
        <f t="shared" si="1"/>
        <v>0</v>
      </c>
      <c r="E28" s="37">
        <f>IF(Settings!$C$9="Motorcycle",IF(D28&lt;=Settings!$C$19,Settings!$C$16,Settings!$D$16),IF(Settings!$C$9="Bicycle",IF(D28&lt;=Settings!$C$19,Settings!$C$17,Settings!$D$17),IF(D28&lt;=Settings!$C$19,Settings!$C$15,Settings!$D$15)))</f>
        <v>0.45</v>
      </c>
      <c r="F28" s="38">
        <f t="shared" si="0"/>
        <v>0</v>
      </c>
      <c r="G28" s="38">
        <f>C28*Settings!$C$42*Settings!$C$41</f>
        <v>0</v>
      </c>
      <c r="H28" s="39"/>
      <c r="I28" s="33"/>
      <c r="J28" s="38">
        <f>IF(H28="Yes",C28*Settings!$C$29,0)</f>
        <v>0</v>
      </c>
    </row>
    <row r="29" spans="1:10" ht="15" customHeight="1" x14ac:dyDescent="0.2">
      <c r="A29" s="33"/>
      <c r="B29" s="34"/>
      <c r="C29" s="35"/>
      <c r="D29" s="36">
        <f t="shared" si="1"/>
        <v>0</v>
      </c>
      <c r="E29" s="37">
        <f>IF(Settings!$C$9="Motorcycle",IF(D29&lt;=Settings!$C$19,Settings!$C$16,Settings!$D$16),IF(Settings!$C$9="Bicycle",IF(D29&lt;=Settings!$C$19,Settings!$C$17,Settings!$D$17),IF(D29&lt;=Settings!$C$19,Settings!$C$15,Settings!$D$15)))</f>
        <v>0.45</v>
      </c>
      <c r="F29" s="38">
        <f t="shared" si="0"/>
        <v>0</v>
      </c>
      <c r="G29" s="38">
        <f>C29*Settings!$C$42*Settings!$C$41</f>
        <v>0</v>
      </c>
      <c r="H29" s="39"/>
      <c r="I29" s="33"/>
      <c r="J29" s="38">
        <f>IF(H29="Yes",C29*Settings!$C$29,0)</f>
        <v>0</v>
      </c>
    </row>
    <row r="30" spans="1:10" ht="15" customHeight="1" x14ac:dyDescent="0.2">
      <c r="A30" s="33"/>
      <c r="B30" s="34"/>
      <c r="C30" s="35"/>
      <c r="D30" s="36">
        <f t="shared" si="1"/>
        <v>0</v>
      </c>
      <c r="E30" s="37">
        <f>IF(Settings!$C$9="Motorcycle",IF(D30&lt;=Settings!$C$19,Settings!$C$16,Settings!$D$16),IF(Settings!$C$9="Bicycle",IF(D30&lt;=Settings!$C$19,Settings!$C$17,Settings!$D$17),IF(D30&lt;=Settings!$C$19,Settings!$C$15,Settings!$D$15)))</f>
        <v>0.45</v>
      </c>
      <c r="F30" s="38">
        <f t="shared" si="0"/>
        <v>0</v>
      </c>
      <c r="G30" s="38">
        <f>C30*Settings!$C$42*Settings!$C$41</f>
        <v>0</v>
      </c>
      <c r="H30" s="39"/>
      <c r="I30" s="33"/>
      <c r="J30" s="38">
        <f>IF(H30="Yes",C30*Settings!$C$29,0)</f>
        <v>0</v>
      </c>
    </row>
    <row r="31" spans="1:10" ht="15" customHeight="1" x14ac:dyDescent="0.2">
      <c r="A31" s="33"/>
      <c r="B31" s="34"/>
      <c r="C31" s="35"/>
      <c r="D31" s="36">
        <f t="shared" si="1"/>
        <v>0</v>
      </c>
      <c r="E31" s="37">
        <f>IF(Settings!$C$9="Motorcycle",IF(D31&lt;=Settings!$C$19,Settings!$C$16,Settings!$D$16),IF(Settings!$C$9="Bicycle",IF(D31&lt;=Settings!$C$19,Settings!$C$17,Settings!$D$17),IF(D31&lt;=Settings!$C$19,Settings!$C$15,Settings!$D$15)))</f>
        <v>0.45</v>
      </c>
      <c r="F31" s="38">
        <f t="shared" si="0"/>
        <v>0</v>
      </c>
      <c r="G31" s="38">
        <f>C31*Settings!$C$42*Settings!$C$41</f>
        <v>0</v>
      </c>
      <c r="H31" s="39"/>
      <c r="I31" s="33"/>
      <c r="J31" s="38">
        <f>IF(H31="Yes",C31*Settings!$C$29,0)</f>
        <v>0</v>
      </c>
    </row>
    <row r="33" spans="1:10" ht="15" customHeight="1" x14ac:dyDescent="0.2">
      <c r="A33" s="28" t="s">
        <v>100</v>
      </c>
      <c r="C33" s="29">
        <f>SUM(C11:C31)</f>
        <v>0</v>
      </c>
      <c r="D33" s="29">
        <f>D31</f>
        <v>0</v>
      </c>
      <c r="F33" s="30">
        <f>SUM(F11:F31)</f>
        <v>0</v>
      </c>
      <c r="G33" s="30">
        <f>SUM(G11:G31)</f>
        <v>0</v>
      </c>
      <c r="J33" s="30">
        <f>SUM(J11:J31)</f>
        <v>0</v>
      </c>
    </row>
    <row r="35" spans="1:10" ht="15" customHeight="1" x14ac:dyDescent="0.2">
      <c r="A35" s="1" t="s">
        <v>101</v>
      </c>
      <c r="B35" s="1"/>
      <c r="C35" s="1"/>
      <c r="D35" s="1"/>
      <c r="E35" s="1"/>
      <c r="F35" s="1"/>
      <c r="G35" s="1"/>
      <c r="H35" s="1"/>
      <c r="I35" s="1"/>
      <c r="J35" s="1"/>
    </row>
  </sheetData>
  <sheetProtection password="DE80" sheet="1" formatColumns="0" formatRows="0"/>
  <mergeCells count="6">
    <mergeCell ref="A35:J35"/>
    <mergeCell ref="A1:J1"/>
    <mergeCell ref="A3:J3"/>
    <mergeCell ref="A4:J4"/>
    <mergeCell ref="A5:E5"/>
    <mergeCell ref="F5:J5"/>
  </mergeCells>
  <pageMargins left="0.75" right="0.75" top="1" bottom="1" header="0.511811023622047" footer="0.511811023622047"/>
  <pageSetup paperSize="9" orientation="landscape" horizontalDpi="300" verticalDpi="30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xr:uid="{00000000-0002-0000-0B00-000000000000}">
          <x14:formula1>
            <xm:f>Settings!$B$64:$B$65</xm:f>
          </x14:formula1>
          <x14:formula2>
            <xm:f>0</xm:f>
          </x14:formula2>
          <xm:sqref>H11:H31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J35"/>
  <sheetViews>
    <sheetView zoomScaleNormal="100" workbookViewId="0"/>
  </sheetViews>
  <sheetFormatPr baseColWidth="10" defaultColWidth="8.6640625" defaultRowHeight="15" x14ac:dyDescent="0.2"/>
  <cols>
    <col min="1" max="1" width="22" customWidth="1"/>
    <col min="2" max="2" width="12" customWidth="1"/>
    <col min="3" max="3" width="10" customWidth="1"/>
    <col min="4" max="4" width="14" customWidth="1"/>
    <col min="5" max="6" width="12" customWidth="1"/>
    <col min="7" max="7" width="10" customWidth="1"/>
    <col min="8" max="8" width="14" customWidth="1"/>
    <col min="9" max="9" width="22" customWidth="1"/>
    <col min="10" max="10" width="16" customWidth="1"/>
  </cols>
  <sheetData>
    <row r="1" spans="1:10" ht="15" customHeight="1" x14ac:dyDescent="0.2">
      <c r="A1" s="6">
        <f>Settings!C5</f>
        <v>0</v>
      </c>
      <c r="B1" s="6"/>
      <c r="C1" s="6"/>
      <c r="D1" s="6"/>
      <c r="E1" s="6"/>
      <c r="F1" s="6"/>
      <c r="G1" s="6"/>
      <c r="H1" s="6"/>
      <c r="I1" s="6"/>
      <c r="J1" s="6"/>
    </row>
    <row r="3" spans="1:10" ht="17.25" customHeight="1" x14ac:dyDescent="0.2">
      <c r="A3" s="5" t="s">
        <v>91</v>
      </c>
      <c r="B3" s="5"/>
      <c r="C3" s="5"/>
      <c r="D3" s="5"/>
      <c r="E3" s="5"/>
      <c r="F3" s="5"/>
      <c r="G3" s="5"/>
      <c r="H3" s="5"/>
      <c r="I3" s="5"/>
      <c r="J3" s="5"/>
    </row>
    <row r="4" spans="1:10" ht="15" customHeight="1" x14ac:dyDescent="0.2">
      <c r="A4" s="4" t="str">
        <f>"Month 11 - Period ending: "&amp;TEXT(Settings!C7,"DD/MM/YYYY")</f>
        <v>Month 11 - Period ending: 00/01/1900</v>
      </c>
      <c r="B4" s="4"/>
      <c r="C4" s="4"/>
      <c r="D4" s="4"/>
      <c r="E4" s="4"/>
      <c r="F4" s="4"/>
      <c r="G4" s="4"/>
      <c r="H4" s="4"/>
      <c r="I4" s="4"/>
      <c r="J4" s="4"/>
    </row>
    <row r="5" spans="1:10" ht="15" customHeight="1" x14ac:dyDescent="0.2">
      <c r="A5" s="2" t="str">
        <f>"Employee: "&amp;Settings!C6&amp;"    Reg: "&amp;Settings!C8</f>
        <v xml:space="preserve">Employee:     Reg: </v>
      </c>
      <c r="B5" s="2"/>
      <c r="C5" s="2"/>
      <c r="D5" s="2"/>
      <c r="E5" s="2"/>
      <c r="F5" s="2" t="str">
        <f>"Vehicle: "&amp;Settings!C9&amp;"    Engine: "&amp;TEXT(Settings!C10,"#,##0")&amp;"cc    Fuel: "&amp;Settings!C11</f>
        <v xml:space="preserve">Vehicle:     Engine: 0cc    Fuel: </v>
      </c>
      <c r="G5" s="2"/>
      <c r="H5" s="2"/>
      <c r="I5" s="2"/>
      <c r="J5" s="2"/>
    </row>
    <row r="7" spans="1:10" ht="15" customHeight="1" x14ac:dyDescent="0.2">
      <c r="E7" s="31" t="s">
        <v>92</v>
      </c>
    </row>
    <row r="8" spans="1:10" ht="15" customHeight="1" x14ac:dyDescent="0.2">
      <c r="A8" s="32" t="s">
        <v>93</v>
      </c>
      <c r="B8" s="32" t="s">
        <v>94</v>
      </c>
      <c r="C8" s="32" t="s">
        <v>74</v>
      </c>
      <c r="D8" s="32" t="s">
        <v>95</v>
      </c>
      <c r="E8" s="32" t="s">
        <v>96</v>
      </c>
      <c r="F8" s="32" t="s">
        <v>75</v>
      </c>
      <c r="G8" s="32" t="s">
        <v>76</v>
      </c>
      <c r="H8" s="32" t="s">
        <v>97</v>
      </c>
      <c r="I8" s="32" t="s">
        <v>98</v>
      </c>
      <c r="J8" s="32" t="s">
        <v>99</v>
      </c>
    </row>
    <row r="11" spans="1:10" ht="15" customHeight="1" x14ac:dyDescent="0.2">
      <c r="A11" s="33"/>
      <c r="B11" s="34"/>
      <c r="C11" s="35"/>
      <c r="D11" s="36">
        <f>'Month 10'!D33+C11</f>
        <v>0</v>
      </c>
      <c r="E11" s="37">
        <f>IF(Settings!$C$9="Motorcycle",IF(D11&lt;=Settings!$C$19,Settings!$C$16,Settings!$D$16),IF(Settings!$C$9="Bicycle",IF(D11&lt;=Settings!$C$19,Settings!$C$17,Settings!$D$17),IF(D11&lt;=Settings!$C$19,Settings!$C$15,Settings!$D$15)))</f>
        <v>0.45</v>
      </c>
      <c r="F11" s="38">
        <f t="shared" ref="F11:F31" si="0">C11*E11</f>
        <v>0</v>
      </c>
      <c r="G11" s="38">
        <f>C11*Settings!$C$42*Settings!$C$41</f>
        <v>0</v>
      </c>
      <c r="H11" s="39"/>
      <c r="I11" s="33"/>
      <c r="J11" s="38">
        <f>IF(H11="Yes",C11*Settings!$C$29,0)</f>
        <v>0</v>
      </c>
    </row>
    <row r="12" spans="1:10" ht="15" customHeight="1" x14ac:dyDescent="0.2">
      <c r="A12" s="33"/>
      <c r="B12" s="34"/>
      <c r="C12" s="35"/>
      <c r="D12" s="36">
        <f t="shared" ref="D12:D31" si="1">D11+C12</f>
        <v>0</v>
      </c>
      <c r="E12" s="37">
        <f>IF(Settings!$C$9="Motorcycle",IF(D12&lt;=Settings!$C$19,Settings!$C$16,Settings!$D$16),IF(Settings!$C$9="Bicycle",IF(D12&lt;=Settings!$C$19,Settings!$C$17,Settings!$D$17),IF(D12&lt;=Settings!$C$19,Settings!$C$15,Settings!$D$15)))</f>
        <v>0.45</v>
      </c>
      <c r="F12" s="38">
        <f t="shared" si="0"/>
        <v>0</v>
      </c>
      <c r="G12" s="38">
        <f>C12*Settings!$C$42*Settings!$C$41</f>
        <v>0</v>
      </c>
      <c r="H12" s="39"/>
      <c r="I12" s="33"/>
      <c r="J12" s="38">
        <f>IF(H12="Yes",C12*Settings!$C$29,0)</f>
        <v>0</v>
      </c>
    </row>
    <row r="13" spans="1:10" ht="15" customHeight="1" x14ac:dyDescent="0.2">
      <c r="A13" s="33"/>
      <c r="B13" s="34"/>
      <c r="C13" s="35"/>
      <c r="D13" s="36">
        <f t="shared" si="1"/>
        <v>0</v>
      </c>
      <c r="E13" s="37">
        <f>IF(Settings!$C$9="Motorcycle",IF(D13&lt;=Settings!$C$19,Settings!$C$16,Settings!$D$16),IF(Settings!$C$9="Bicycle",IF(D13&lt;=Settings!$C$19,Settings!$C$17,Settings!$D$17),IF(D13&lt;=Settings!$C$19,Settings!$C$15,Settings!$D$15)))</f>
        <v>0.45</v>
      </c>
      <c r="F13" s="38">
        <f t="shared" si="0"/>
        <v>0</v>
      </c>
      <c r="G13" s="38">
        <f>C13*Settings!$C$42*Settings!$C$41</f>
        <v>0</v>
      </c>
      <c r="H13" s="39"/>
      <c r="I13" s="33"/>
      <c r="J13" s="38">
        <f>IF(H13="Yes",C13*Settings!$C$29,0)</f>
        <v>0</v>
      </c>
    </row>
    <row r="14" spans="1:10" ht="15" customHeight="1" x14ac:dyDescent="0.2">
      <c r="A14" s="33"/>
      <c r="B14" s="34"/>
      <c r="C14" s="35"/>
      <c r="D14" s="36">
        <f t="shared" si="1"/>
        <v>0</v>
      </c>
      <c r="E14" s="37">
        <f>IF(Settings!$C$9="Motorcycle",IF(D14&lt;=Settings!$C$19,Settings!$C$16,Settings!$D$16),IF(Settings!$C$9="Bicycle",IF(D14&lt;=Settings!$C$19,Settings!$C$17,Settings!$D$17),IF(D14&lt;=Settings!$C$19,Settings!$C$15,Settings!$D$15)))</f>
        <v>0.45</v>
      </c>
      <c r="F14" s="38">
        <f t="shared" si="0"/>
        <v>0</v>
      </c>
      <c r="G14" s="38">
        <f>C14*Settings!$C$42*Settings!$C$41</f>
        <v>0</v>
      </c>
      <c r="H14" s="39"/>
      <c r="I14" s="33"/>
      <c r="J14" s="38">
        <f>IF(H14="Yes",C14*Settings!$C$29,0)</f>
        <v>0</v>
      </c>
    </row>
    <row r="15" spans="1:10" ht="15" customHeight="1" x14ac:dyDescent="0.2">
      <c r="A15" s="33"/>
      <c r="B15" s="34"/>
      <c r="C15" s="35"/>
      <c r="D15" s="36">
        <f t="shared" si="1"/>
        <v>0</v>
      </c>
      <c r="E15" s="37">
        <f>IF(Settings!$C$9="Motorcycle",IF(D15&lt;=Settings!$C$19,Settings!$C$16,Settings!$D$16),IF(Settings!$C$9="Bicycle",IF(D15&lt;=Settings!$C$19,Settings!$C$17,Settings!$D$17),IF(D15&lt;=Settings!$C$19,Settings!$C$15,Settings!$D$15)))</f>
        <v>0.45</v>
      </c>
      <c r="F15" s="38">
        <f t="shared" si="0"/>
        <v>0</v>
      </c>
      <c r="G15" s="38">
        <f>C15*Settings!$C$42*Settings!$C$41</f>
        <v>0</v>
      </c>
      <c r="H15" s="39"/>
      <c r="I15" s="33"/>
      <c r="J15" s="38">
        <f>IF(H15="Yes",C15*Settings!$C$29,0)</f>
        <v>0</v>
      </c>
    </row>
    <row r="16" spans="1:10" ht="15" customHeight="1" x14ac:dyDescent="0.2">
      <c r="A16" s="33"/>
      <c r="B16" s="34"/>
      <c r="C16" s="35"/>
      <c r="D16" s="36">
        <f t="shared" si="1"/>
        <v>0</v>
      </c>
      <c r="E16" s="37">
        <f>IF(Settings!$C$9="Motorcycle",IF(D16&lt;=Settings!$C$19,Settings!$C$16,Settings!$D$16),IF(Settings!$C$9="Bicycle",IF(D16&lt;=Settings!$C$19,Settings!$C$17,Settings!$D$17),IF(D16&lt;=Settings!$C$19,Settings!$C$15,Settings!$D$15)))</f>
        <v>0.45</v>
      </c>
      <c r="F16" s="38">
        <f t="shared" si="0"/>
        <v>0</v>
      </c>
      <c r="G16" s="38">
        <f>C16*Settings!$C$42*Settings!$C$41</f>
        <v>0</v>
      </c>
      <c r="H16" s="39"/>
      <c r="I16" s="33"/>
      <c r="J16" s="38">
        <f>IF(H16="Yes",C16*Settings!$C$29,0)</f>
        <v>0</v>
      </c>
    </row>
    <row r="17" spans="1:10" ht="15" customHeight="1" x14ac:dyDescent="0.2">
      <c r="A17" s="33"/>
      <c r="B17" s="34"/>
      <c r="C17" s="35"/>
      <c r="D17" s="36">
        <f t="shared" si="1"/>
        <v>0</v>
      </c>
      <c r="E17" s="37">
        <f>IF(Settings!$C$9="Motorcycle",IF(D17&lt;=Settings!$C$19,Settings!$C$16,Settings!$D$16),IF(Settings!$C$9="Bicycle",IF(D17&lt;=Settings!$C$19,Settings!$C$17,Settings!$D$17),IF(D17&lt;=Settings!$C$19,Settings!$C$15,Settings!$D$15)))</f>
        <v>0.45</v>
      </c>
      <c r="F17" s="38">
        <f t="shared" si="0"/>
        <v>0</v>
      </c>
      <c r="G17" s="38">
        <f>C17*Settings!$C$42*Settings!$C$41</f>
        <v>0</v>
      </c>
      <c r="H17" s="39"/>
      <c r="I17" s="33"/>
      <c r="J17" s="38">
        <f>IF(H17="Yes",C17*Settings!$C$29,0)</f>
        <v>0</v>
      </c>
    </row>
    <row r="18" spans="1:10" ht="15" customHeight="1" x14ac:dyDescent="0.2">
      <c r="A18" s="33"/>
      <c r="B18" s="34"/>
      <c r="C18" s="35"/>
      <c r="D18" s="36">
        <f t="shared" si="1"/>
        <v>0</v>
      </c>
      <c r="E18" s="37">
        <f>IF(Settings!$C$9="Motorcycle",IF(D18&lt;=Settings!$C$19,Settings!$C$16,Settings!$D$16),IF(Settings!$C$9="Bicycle",IF(D18&lt;=Settings!$C$19,Settings!$C$17,Settings!$D$17),IF(D18&lt;=Settings!$C$19,Settings!$C$15,Settings!$D$15)))</f>
        <v>0.45</v>
      </c>
      <c r="F18" s="38">
        <f t="shared" si="0"/>
        <v>0</v>
      </c>
      <c r="G18" s="38">
        <f>C18*Settings!$C$42*Settings!$C$41</f>
        <v>0</v>
      </c>
      <c r="H18" s="39"/>
      <c r="I18" s="33"/>
      <c r="J18" s="38">
        <f>IF(H18="Yes",C18*Settings!$C$29,0)</f>
        <v>0</v>
      </c>
    </row>
    <row r="19" spans="1:10" ht="15" customHeight="1" x14ac:dyDescent="0.2">
      <c r="A19" s="33"/>
      <c r="B19" s="34"/>
      <c r="C19" s="35"/>
      <c r="D19" s="36">
        <f t="shared" si="1"/>
        <v>0</v>
      </c>
      <c r="E19" s="37">
        <f>IF(Settings!$C$9="Motorcycle",IF(D19&lt;=Settings!$C$19,Settings!$C$16,Settings!$D$16),IF(Settings!$C$9="Bicycle",IF(D19&lt;=Settings!$C$19,Settings!$C$17,Settings!$D$17),IF(D19&lt;=Settings!$C$19,Settings!$C$15,Settings!$D$15)))</f>
        <v>0.45</v>
      </c>
      <c r="F19" s="38">
        <f t="shared" si="0"/>
        <v>0</v>
      </c>
      <c r="G19" s="38">
        <f>C19*Settings!$C$42*Settings!$C$41</f>
        <v>0</v>
      </c>
      <c r="H19" s="39"/>
      <c r="I19" s="33"/>
      <c r="J19" s="38">
        <f>IF(H19="Yes",C19*Settings!$C$29,0)</f>
        <v>0</v>
      </c>
    </row>
    <row r="20" spans="1:10" ht="15" customHeight="1" x14ac:dyDescent="0.2">
      <c r="A20" s="33"/>
      <c r="B20" s="34"/>
      <c r="C20" s="35"/>
      <c r="D20" s="36">
        <f t="shared" si="1"/>
        <v>0</v>
      </c>
      <c r="E20" s="37">
        <f>IF(Settings!$C$9="Motorcycle",IF(D20&lt;=Settings!$C$19,Settings!$C$16,Settings!$D$16),IF(Settings!$C$9="Bicycle",IF(D20&lt;=Settings!$C$19,Settings!$C$17,Settings!$D$17),IF(D20&lt;=Settings!$C$19,Settings!$C$15,Settings!$D$15)))</f>
        <v>0.45</v>
      </c>
      <c r="F20" s="38">
        <f t="shared" si="0"/>
        <v>0</v>
      </c>
      <c r="G20" s="38">
        <f>C20*Settings!$C$42*Settings!$C$41</f>
        <v>0</v>
      </c>
      <c r="H20" s="39"/>
      <c r="I20" s="33"/>
      <c r="J20" s="38">
        <f>IF(H20="Yes",C20*Settings!$C$29,0)</f>
        <v>0</v>
      </c>
    </row>
    <row r="21" spans="1:10" ht="15" customHeight="1" x14ac:dyDescent="0.2">
      <c r="A21" s="33"/>
      <c r="B21" s="34"/>
      <c r="C21" s="35"/>
      <c r="D21" s="36">
        <f t="shared" si="1"/>
        <v>0</v>
      </c>
      <c r="E21" s="37">
        <f>IF(Settings!$C$9="Motorcycle",IF(D21&lt;=Settings!$C$19,Settings!$C$16,Settings!$D$16),IF(Settings!$C$9="Bicycle",IF(D21&lt;=Settings!$C$19,Settings!$C$17,Settings!$D$17),IF(D21&lt;=Settings!$C$19,Settings!$C$15,Settings!$D$15)))</f>
        <v>0.45</v>
      </c>
      <c r="F21" s="38">
        <f t="shared" si="0"/>
        <v>0</v>
      </c>
      <c r="G21" s="38">
        <f>C21*Settings!$C$42*Settings!$C$41</f>
        <v>0</v>
      </c>
      <c r="H21" s="39"/>
      <c r="I21" s="33"/>
      <c r="J21" s="38">
        <f>IF(H21="Yes",C21*Settings!$C$29,0)</f>
        <v>0</v>
      </c>
    </row>
    <row r="22" spans="1:10" ht="15" customHeight="1" x14ac:dyDescent="0.2">
      <c r="A22" s="33"/>
      <c r="B22" s="34"/>
      <c r="C22" s="35"/>
      <c r="D22" s="36">
        <f t="shared" si="1"/>
        <v>0</v>
      </c>
      <c r="E22" s="37">
        <f>IF(Settings!$C$9="Motorcycle",IF(D22&lt;=Settings!$C$19,Settings!$C$16,Settings!$D$16),IF(Settings!$C$9="Bicycle",IF(D22&lt;=Settings!$C$19,Settings!$C$17,Settings!$D$17),IF(D22&lt;=Settings!$C$19,Settings!$C$15,Settings!$D$15)))</f>
        <v>0.45</v>
      </c>
      <c r="F22" s="38">
        <f t="shared" si="0"/>
        <v>0</v>
      </c>
      <c r="G22" s="38">
        <f>C22*Settings!$C$42*Settings!$C$41</f>
        <v>0</v>
      </c>
      <c r="H22" s="39"/>
      <c r="I22" s="33"/>
      <c r="J22" s="38">
        <f>IF(H22="Yes",C22*Settings!$C$29,0)</f>
        <v>0</v>
      </c>
    </row>
    <row r="23" spans="1:10" ht="15" customHeight="1" x14ac:dyDescent="0.2">
      <c r="A23" s="33"/>
      <c r="B23" s="34"/>
      <c r="C23" s="35"/>
      <c r="D23" s="36">
        <f t="shared" si="1"/>
        <v>0</v>
      </c>
      <c r="E23" s="37">
        <f>IF(Settings!$C$9="Motorcycle",IF(D23&lt;=Settings!$C$19,Settings!$C$16,Settings!$D$16),IF(Settings!$C$9="Bicycle",IF(D23&lt;=Settings!$C$19,Settings!$C$17,Settings!$D$17),IF(D23&lt;=Settings!$C$19,Settings!$C$15,Settings!$D$15)))</f>
        <v>0.45</v>
      </c>
      <c r="F23" s="38">
        <f t="shared" si="0"/>
        <v>0</v>
      </c>
      <c r="G23" s="38">
        <f>C23*Settings!$C$42*Settings!$C$41</f>
        <v>0</v>
      </c>
      <c r="H23" s="39"/>
      <c r="I23" s="33"/>
      <c r="J23" s="38">
        <f>IF(H23="Yes",C23*Settings!$C$29,0)</f>
        <v>0</v>
      </c>
    </row>
    <row r="24" spans="1:10" ht="15" customHeight="1" x14ac:dyDescent="0.2">
      <c r="A24" s="33"/>
      <c r="B24" s="34"/>
      <c r="C24" s="35"/>
      <c r="D24" s="36">
        <f t="shared" si="1"/>
        <v>0</v>
      </c>
      <c r="E24" s="37">
        <f>IF(Settings!$C$9="Motorcycle",IF(D24&lt;=Settings!$C$19,Settings!$C$16,Settings!$D$16),IF(Settings!$C$9="Bicycle",IF(D24&lt;=Settings!$C$19,Settings!$C$17,Settings!$D$17),IF(D24&lt;=Settings!$C$19,Settings!$C$15,Settings!$D$15)))</f>
        <v>0.45</v>
      </c>
      <c r="F24" s="38">
        <f t="shared" si="0"/>
        <v>0</v>
      </c>
      <c r="G24" s="38">
        <f>C24*Settings!$C$42*Settings!$C$41</f>
        <v>0</v>
      </c>
      <c r="H24" s="39"/>
      <c r="I24" s="33"/>
      <c r="J24" s="38">
        <f>IF(H24="Yes",C24*Settings!$C$29,0)</f>
        <v>0</v>
      </c>
    </row>
    <row r="25" spans="1:10" ht="15" customHeight="1" x14ac:dyDescent="0.2">
      <c r="A25" s="33"/>
      <c r="B25" s="34"/>
      <c r="C25" s="35"/>
      <c r="D25" s="36">
        <f t="shared" si="1"/>
        <v>0</v>
      </c>
      <c r="E25" s="37">
        <f>IF(Settings!$C$9="Motorcycle",IF(D25&lt;=Settings!$C$19,Settings!$C$16,Settings!$D$16),IF(Settings!$C$9="Bicycle",IF(D25&lt;=Settings!$C$19,Settings!$C$17,Settings!$D$17),IF(D25&lt;=Settings!$C$19,Settings!$C$15,Settings!$D$15)))</f>
        <v>0.45</v>
      </c>
      <c r="F25" s="38">
        <f t="shared" si="0"/>
        <v>0</v>
      </c>
      <c r="G25" s="38">
        <f>C25*Settings!$C$42*Settings!$C$41</f>
        <v>0</v>
      </c>
      <c r="H25" s="39"/>
      <c r="I25" s="33"/>
      <c r="J25" s="38">
        <f>IF(H25="Yes",C25*Settings!$C$29,0)</f>
        <v>0</v>
      </c>
    </row>
    <row r="26" spans="1:10" ht="15" customHeight="1" x14ac:dyDescent="0.2">
      <c r="A26" s="33"/>
      <c r="B26" s="34"/>
      <c r="C26" s="35"/>
      <c r="D26" s="36">
        <f t="shared" si="1"/>
        <v>0</v>
      </c>
      <c r="E26" s="37">
        <f>IF(Settings!$C$9="Motorcycle",IF(D26&lt;=Settings!$C$19,Settings!$C$16,Settings!$D$16),IF(Settings!$C$9="Bicycle",IF(D26&lt;=Settings!$C$19,Settings!$C$17,Settings!$D$17),IF(D26&lt;=Settings!$C$19,Settings!$C$15,Settings!$D$15)))</f>
        <v>0.45</v>
      </c>
      <c r="F26" s="38">
        <f t="shared" si="0"/>
        <v>0</v>
      </c>
      <c r="G26" s="38">
        <f>C26*Settings!$C$42*Settings!$C$41</f>
        <v>0</v>
      </c>
      <c r="H26" s="39"/>
      <c r="I26" s="33"/>
      <c r="J26" s="38">
        <f>IF(H26="Yes",C26*Settings!$C$29,0)</f>
        <v>0</v>
      </c>
    </row>
    <row r="27" spans="1:10" ht="15" customHeight="1" x14ac:dyDescent="0.2">
      <c r="A27" s="33"/>
      <c r="B27" s="34"/>
      <c r="C27" s="35"/>
      <c r="D27" s="36">
        <f t="shared" si="1"/>
        <v>0</v>
      </c>
      <c r="E27" s="37">
        <f>IF(Settings!$C$9="Motorcycle",IF(D27&lt;=Settings!$C$19,Settings!$C$16,Settings!$D$16),IF(Settings!$C$9="Bicycle",IF(D27&lt;=Settings!$C$19,Settings!$C$17,Settings!$D$17),IF(D27&lt;=Settings!$C$19,Settings!$C$15,Settings!$D$15)))</f>
        <v>0.45</v>
      </c>
      <c r="F27" s="38">
        <f t="shared" si="0"/>
        <v>0</v>
      </c>
      <c r="G27" s="38">
        <f>C27*Settings!$C$42*Settings!$C$41</f>
        <v>0</v>
      </c>
      <c r="H27" s="39"/>
      <c r="I27" s="33"/>
      <c r="J27" s="38">
        <f>IF(H27="Yes",C27*Settings!$C$29,0)</f>
        <v>0</v>
      </c>
    </row>
    <row r="28" spans="1:10" ht="15" customHeight="1" x14ac:dyDescent="0.2">
      <c r="A28" s="33"/>
      <c r="B28" s="34"/>
      <c r="C28" s="35"/>
      <c r="D28" s="36">
        <f t="shared" si="1"/>
        <v>0</v>
      </c>
      <c r="E28" s="37">
        <f>IF(Settings!$C$9="Motorcycle",IF(D28&lt;=Settings!$C$19,Settings!$C$16,Settings!$D$16),IF(Settings!$C$9="Bicycle",IF(D28&lt;=Settings!$C$19,Settings!$C$17,Settings!$D$17),IF(D28&lt;=Settings!$C$19,Settings!$C$15,Settings!$D$15)))</f>
        <v>0.45</v>
      </c>
      <c r="F28" s="38">
        <f t="shared" si="0"/>
        <v>0</v>
      </c>
      <c r="G28" s="38">
        <f>C28*Settings!$C$42*Settings!$C$41</f>
        <v>0</v>
      </c>
      <c r="H28" s="39"/>
      <c r="I28" s="33"/>
      <c r="J28" s="38">
        <f>IF(H28="Yes",C28*Settings!$C$29,0)</f>
        <v>0</v>
      </c>
    </row>
    <row r="29" spans="1:10" ht="15" customHeight="1" x14ac:dyDescent="0.2">
      <c r="A29" s="33"/>
      <c r="B29" s="34"/>
      <c r="C29" s="35"/>
      <c r="D29" s="36">
        <f t="shared" si="1"/>
        <v>0</v>
      </c>
      <c r="E29" s="37">
        <f>IF(Settings!$C$9="Motorcycle",IF(D29&lt;=Settings!$C$19,Settings!$C$16,Settings!$D$16),IF(Settings!$C$9="Bicycle",IF(D29&lt;=Settings!$C$19,Settings!$C$17,Settings!$D$17),IF(D29&lt;=Settings!$C$19,Settings!$C$15,Settings!$D$15)))</f>
        <v>0.45</v>
      </c>
      <c r="F29" s="38">
        <f t="shared" si="0"/>
        <v>0</v>
      </c>
      <c r="G29" s="38">
        <f>C29*Settings!$C$42*Settings!$C$41</f>
        <v>0</v>
      </c>
      <c r="H29" s="39"/>
      <c r="I29" s="33"/>
      <c r="J29" s="38">
        <f>IF(H29="Yes",C29*Settings!$C$29,0)</f>
        <v>0</v>
      </c>
    </row>
    <row r="30" spans="1:10" ht="15" customHeight="1" x14ac:dyDescent="0.2">
      <c r="A30" s="33"/>
      <c r="B30" s="34"/>
      <c r="C30" s="35"/>
      <c r="D30" s="36">
        <f t="shared" si="1"/>
        <v>0</v>
      </c>
      <c r="E30" s="37">
        <f>IF(Settings!$C$9="Motorcycle",IF(D30&lt;=Settings!$C$19,Settings!$C$16,Settings!$D$16),IF(Settings!$C$9="Bicycle",IF(D30&lt;=Settings!$C$19,Settings!$C$17,Settings!$D$17),IF(D30&lt;=Settings!$C$19,Settings!$C$15,Settings!$D$15)))</f>
        <v>0.45</v>
      </c>
      <c r="F30" s="38">
        <f t="shared" si="0"/>
        <v>0</v>
      </c>
      <c r="G30" s="38">
        <f>C30*Settings!$C$42*Settings!$C$41</f>
        <v>0</v>
      </c>
      <c r="H30" s="39"/>
      <c r="I30" s="33"/>
      <c r="J30" s="38">
        <f>IF(H30="Yes",C30*Settings!$C$29,0)</f>
        <v>0</v>
      </c>
    </row>
    <row r="31" spans="1:10" ht="15" customHeight="1" x14ac:dyDescent="0.2">
      <c r="A31" s="33"/>
      <c r="B31" s="34"/>
      <c r="C31" s="35"/>
      <c r="D31" s="36">
        <f t="shared" si="1"/>
        <v>0</v>
      </c>
      <c r="E31" s="37">
        <f>IF(Settings!$C$9="Motorcycle",IF(D31&lt;=Settings!$C$19,Settings!$C$16,Settings!$D$16),IF(Settings!$C$9="Bicycle",IF(D31&lt;=Settings!$C$19,Settings!$C$17,Settings!$D$17),IF(D31&lt;=Settings!$C$19,Settings!$C$15,Settings!$D$15)))</f>
        <v>0.45</v>
      </c>
      <c r="F31" s="38">
        <f t="shared" si="0"/>
        <v>0</v>
      </c>
      <c r="G31" s="38">
        <f>C31*Settings!$C$42*Settings!$C$41</f>
        <v>0</v>
      </c>
      <c r="H31" s="39"/>
      <c r="I31" s="33"/>
      <c r="J31" s="38">
        <f>IF(H31="Yes",C31*Settings!$C$29,0)</f>
        <v>0</v>
      </c>
    </row>
    <row r="33" spans="1:10" ht="15" customHeight="1" x14ac:dyDescent="0.2">
      <c r="A33" s="28" t="s">
        <v>100</v>
      </c>
      <c r="C33" s="29">
        <f>SUM(C11:C31)</f>
        <v>0</v>
      </c>
      <c r="D33" s="29">
        <f>D31</f>
        <v>0</v>
      </c>
      <c r="F33" s="30">
        <f>SUM(F11:F31)</f>
        <v>0</v>
      </c>
      <c r="G33" s="30">
        <f>SUM(G11:G31)</f>
        <v>0</v>
      </c>
      <c r="J33" s="30">
        <f>SUM(J11:J31)</f>
        <v>0</v>
      </c>
    </row>
    <row r="35" spans="1:10" ht="15" customHeight="1" x14ac:dyDescent="0.2">
      <c r="A35" s="1" t="s">
        <v>101</v>
      </c>
      <c r="B35" s="1"/>
      <c r="C35" s="1"/>
      <c r="D35" s="1"/>
      <c r="E35" s="1"/>
      <c r="F35" s="1"/>
      <c r="G35" s="1"/>
      <c r="H35" s="1"/>
      <c r="I35" s="1"/>
      <c r="J35" s="1"/>
    </row>
  </sheetData>
  <sheetProtection password="DE80" sheet="1" formatColumns="0" formatRows="0"/>
  <mergeCells count="6">
    <mergeCell ref="A35:J35"/>
    <mergeCell ref="A1:J1"/>
    <mergeCell ref="A3:J3"/>
    <mergeCell ref="A4:J4"/>
    <mergeCell ref="A5:E5"/>
    <mergeCell ref="F5:J5"/>
  </mergeCells>
  <pageMargins left="0.75" right="0.75" top="1" bottom="1" header="0.511811023622047" footer="0.511811023622047"/>
  <pageSetup paperSize="9" orientation="landscape" horizontalDpi="300" verticalDpi="30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xr:uid="{00000000-0002-0000-0C00-000000000000}">
          <x14:formula1>
            <xm:f>Settings!$B$64:$B$65</xm:f>
          </x14:formula1>
          <x14:formula2>
            <xm:f>0</xm:f>
          </x14:formula2>
          <xm:sqref>H11:H31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J35"/>
  <sheetViews>
    <sheetView zoomScaleNormal="100" workbookViewId="0"/>
  </sheetViews>
  <sheetFormatPr baseColWidth="10" defaultColWidth="8.6640625" defaultRowHeight="15" x14ac:dyDescent="0.2"/>
  <cols>
    <col min="1" max="1" width="22" customWidth="1"/>
    <col min="2" max="2" width="12" customWidth="1"/>
    <col min="3" max="3" width="10" customWidth="1"/>
    <col min="4" max="4" width="14" customWidth="1"/>
    <col min="5" max="6" width="12" customWidth="1"/>
    <col min="7" max="7" width="10" customWidth="1"/>
    <col min="8" max="8" width="14" customWidth="1"/>
    <col min="9" max="9" width="22" customWidth="1"/>
    <col min="10" max="10" width="16" customWidth="1"/>
  </cols>
  <sheetData>
    <row r="1" spans="1:10" ht="15" customHeight="1" x14ac:dyDescent="0.2">
      <c r="A1" s="6">
        <f>Settings!C5</f>
        <v>0</v>
      </c>
      <c r="B1" s="6"/>
      <c r="C1" s="6"/>
      <c r="D1" s="6"/>
      <c r="E1" s="6"/>
      <c r="F1" s="6"/>
      <c r="G1" s="6"/>
      <c r="H1" s="6"/>
      <c r="I1" s="6"/>
      <c r="J1" s="6"/>
    </row>
    <row r="3" spans="1:10" ht="17.25" customHeight="1" x14ac:dyDescent="0.2">
      <c r="A3" s="5" t="s">
        <v>91</v>
      </c>
      <c r="B3" s="5"/>
      <c r="C3" s="5"/>
      <c r="D3" s="5"/>
      <c r="E3" s="5"/>
      <c r="F3" s="5"/>
      <c r="G3" s="5"/>
      <c r="H3" s="5"/>
      <c r="I3" s="5"/>
      <c r="J3" s="5"/>
    </row>
    <row r="4" spans="1:10" ht="15" customHeight="1" x14ac:dyDescent="0.2">
      <c r="A4" s="4" t="str">
        <f>"Month 12 - Period ending: "&amp;TEXT(Settings!C7,"DD/MM/YYYY")</f>
        <v>Month 12 - Period ending: 00/01/1900</v>
      </c>
      <c r="B4" s="4"/>
      <c r="C4" s="4"/>
      <c r="D4" s="4"/>
      <c r="E4" s="4"/>
      <c r="F4" s="4"/>
      <c r="G4" s="4"/>
      <c r="H4" s="4"/>
      <c r="I4" s="4"/>
      <c r="J4" s="4"/>
    </row>
    <row r="5" spans="1:10" ht="15" customHeight="1" x14ac:dyDescent="0.2">
      <c r="A5" s="2" t="str">
        <f>"Employee: "&amp;Settings!C6&amp;"    Reg: "&amp;Settings!C8</f>
        <v xml:space="preserve">Employee:     Reg: </v>
      </c>
      <c r="B5" s="2"/>
      <c r="C5" s="2"/>
      <c r="D5" s="2"/>
      <c r="E5" s="2"/>
      <c r="F5" s="2" t="str">
        <f>"Vehicle: "&amp;Settings!C9&amp;"    Engine: "&amp;TEXT(Settings!C10,"#,##0")&amp;"cc    Fuel: "&amp;Settings!C11</f>
        <v xml:space="preserve">Vehicle:     Engine: 0cc    Fuel: </v>
      </c>
      <c r="G5" s="2"/>
      <c r="H5" s="2"/>
      <c r="I5" s="2"/>
      <c r="J5" s="2"/>
    </row>
    <row r="7" spans="1:10" ht="15" customHeight="1" x14ac:dyDescent="0.2">
      <c r="E7" s="31" t="s">
        <v>92</v>
      </c>
    </row>
    <row r="8" spans="1:10" ht="15" customHeight="1" x14ac:dyDescent="0.2">
      <c r="A8" s="32" t="s">
        <v>93</v>
      </c>
      <c r="B8" s="32" t="s">
        <v>94</v>
      </c>
      <c r="C8" s="32" t="s">
        <v>74</v>
      </c>
      <c r="D8" s="32" t="s">
        <v>95</v>
      </c>
      <c r="E8" s="32" t="s">
        <v>96</v>
      </c>
      <c r="F8" s="32" t="s">
        <v>75</v>
      </c>
      <c r="G8" s="32" t="s">
        <v>76</v>
      </c>
      <c r="H8" s="32" t="s">
        <v>97</v>
      </c>
      <c r="I8" s="32" t="s">
        <v>98</v>
      </c>
      <c r="J8" s="32" t="s">
        <v>99</v>
      </c>
    </row>
    <row r="11" spans="1:10" ht="15" customHeight="1" x14ac:dyDescent="0.2">
      <c r="A11" s="33"/>
      <c r="B11" s="34"/>
      <c r="C11" s="35"/>
      <c r="D11" s="36">
        <f>'Month 11'!D33+C11</f>
        <v>0</v>
      </c>
      <c r="E11" s="37">
        <f>IF(Settings!$C$9="Motorcycle",IF(D11&lt;=Settings!$C$19,Settings!$C$16,Settings!$D$16),IF(Settings!$C$9="Bicycle",IF(D11&lt;=Settings!$C$19,Settings!$C$17,Settings!$D$17),IF(D11&lt;=Settings!$C$19,Settings!$C$15,Settings!$D$15)))</f>
        <v>0.45</v>
      </c>
      <c r="F11" s="38">
        <f t="shared" ref="F11:F31" si="0">C11*E11</f>
        <v>0</v>
      </c>
      <c r="G11" s="38">
        <f>C11*Settings!$C$42*Settings!$C$41</f>
        <v>0</v>
      </c>
      <c r="H11" s="39"/>
      <c r="I11" s="33"/>
      <c r="J11" s="38">
        <f>IF(H11="Yes",C11*Settings!$C$29,0)</f>
        <v>0</v>
      </c>
    </row>
    <row r="12" spans="1:10" ht="15" customHeight="1" x14ac:dyDescent="0.2">
      <c r="A12" s="33"/>
      <c r="B12" s="34"/>
      <c r="C12" s="35"/>
      <c r="D12" s="36">
        <f t="shared" ref="D12:D31" si="1">D11+C12</f>
        <v>0</v>
      </c>
      <c r="E12" s="37">
        <f>IF(Settings!$C$9="Motorcycle",IF(D12&lt;=Settings!$C$19,Settings!$C$16,Settings!$D$16),IF(Settings!$C$9="Bicycle",IF(D12&lt;=Settings!$C$19,Settings!$C$17,Settings!$D$17),IF(D12&lt;=Settings!$C$19,Settings!$C$15,Settings!$D$15)))</f>
        <v>0.45</v>
      </c>
      <c r="F12" s="38">
        <f t="shared" si="0"/>
        <v>0</v>
      </c>
      <c r="G12" s="38">
        <f>C12*Settings!$C$42*Settings!$C$41</f>
        <v>0</v>
      </c>
      <c r="H12" s="39"/>
      <c r="I12" s="33"/>
      <c r="J12" s="38">
        <f>IF(H12="Yes",C12*Settings!$C$29,0)</f>
        <v>0</v>
      </c>
    </row>
    <row r="13" spans="1:10" ht="15" customHeight="1" x14ac:dyDescent="0.2">
      <c r="A13" s="33"/>
      <c r="B13" s="34"/>
      <c r="C13" s="35"/>
      <c r="D13" s="36">
        <f t="shared" si="1"/>
        <v>0</v>
      </c>
      <c r="E13" s="37">
        <f>IF(Settings!$C$9="Motorcycle",IF(D13&lt;=Settings!$C$19,Settings!$C$16,Settings!$D$16),IF(Settings!$C$9="Bicycle",IF(D13&lt;=Settings!$C$19,Settings!$C$17,Settings!$D$17),IF(D13&lt;=Settings!$C$19,Settings!$C$15,Settings!$D$15)))</f>
        <v>0.45</v>
      </c>
      <c r="F13" s="38">
        <f t="shared" si="0"/>
        <v>0</v>
      </c>
      <c r="G13" s="38">
        <f>C13*Settings!$C$42*Settings!$C$41</f>
        <v>0</v>
      </c>
      <c r="H13" s="39"/>
      <c r="I13" s="33"/>
      <c r="J13" s="38">
        <f>IF(H13="Yes",C13*Settings!$C$29,0)</f>
        <v>0</v>
      </c>
    </row>
    <row r="14" spans="1:10" ht="15" customHeight="1" x14ac:dyDescent="0.2">
      <c r="A14" s="33"/>
      <c r="B14" s="34"/>
      <c r="C14" s="35"/>
      <c r="D14" s="36">
        <f t="shared" si="1"/>
        <v>0</v>
      </c>
      <c r="E14" s="37">
        <f>IF(Settings!$C$9="Motorcycle",IF(D14&lt;=Settings!$C$19,Settings!$C$16,Settings!$D$16),IF(Settings!$C$9="Bicycle",IF(D14&lt;=Settings!$C$19,Settings!$C$17,Settings!$D$17),IF(D14&lt;=Settings!$C$19,Settings!$C$15,Settings!$D$15)))</f>
        <v>0.45</v>
      </c>
      <c r="F14" s="38">
        <f t="shared" si="0"/>
        <v>0</v>
      </c>
      <c r="G14" s="38">
        <f>C14*Settings!$C$42*Settings!$C$41</f>
        <v>0</v>
      </c>
      <c r="H14" s="39"/>
      <c r="I14" s="33"/>
      <c r="J14" s="38">
        <f>IF(H14="Yes",C14*Settings!$C$29,0)</f>
        <v>0</v>
      </c>
    </row>
    <row r="15" spans="1:10" ht="15" customHeight="1" x14ac:dyDescent="0.2">
      <c r="A15" s="33"/>
      <c r="B15" s="34"/>
      <c r="C15" s="35"/>
      <c r="D15" s="36">
        <f t="shared" si="1"/>
        <v>0</v>
      </c>
      <c r="E15" s="37">
        <f>IF(Settings!$C$9="Motorcycle",IF(D15&lt;=Settings!$C$19,Settings!$C$16,Settings!$D$16),IF(Settings!$C$9="Bicycle",IF(D15&lt;=Settings!$C$19,Settings!$C$17,Settings!$D$17),IF(D15&lt;=Settings!$C$19,Settings!$C$15,Settings!$D$15)))</f>
        <v>0.45</v>
      </c>
      <c r="F15" s="38">
        <f t="shared" si="0"/>
        <v>0</v>
      </c>
      <c r="G15" s="38">
        <f>C15*Settings!$C$42*Settings!$C$41</f>
        <v>0</v>
      </c>
      <c r="H15" s="39"/>
      <c r="I15" s="33"/>
      <c r="J15" s="38">
        <f>IF(H15="Yes",C15*Settings!$C$29,0)</f>
        <v>0</v>
      </c>
    </row>
    <row r="16" spans="1:10" ht="15" customHeight="1" x14ac:dyDescent="0.2">
      <c r="A16" s="33"/>
      <c r="B16" s="34"/>
      <c r="C16" s="35"/>
      <c r="D16" s="36">
        <f t="shared" si="1"/>
        <v>0</v>
      </c>
      <c r="E16" s="37">
        <f>IF(Settings!$C$9="Motorcycle",IF(D16&lt;=Settings!$C$19,Settings!$C$16,Settings!$D$16),IF(Settings!$C$9="Bicycle",IF(D16&lt;=Settings!$C$19,Settings!$C$17,Settings!$D$17),IF(D16&lt;=Settings!$C$19,Settings!$C$15,Settings!$D$15)))</f>
        <v>0.45</v>
      </c>
      <c r="F16" s="38">
        <f t="shared" si="0"/>
        <v>0</v>
      </c>
      <c r="G16" s="38">
        <f>C16*Settings!$C$42*Settings!$C$41</f>
        <v>0</v>
      </c>
      <c r="H16" s="39"/>
      <c r="I16" s="33"/>
      <c r="J16" s="38">
        <f>IF(H16="Yes",C16*Settings!$C$29,0)</f>
        <v>0</v>
      </c>
    </row>
    <row r="17" spans="1:10" ht="15" customHeight="1" x14ac:dyDescent="0.2">
      <c r="A17" s="33"/>
      <c r="B17" s="34"/>
      <c r="C17" s="35"/>
      <c r="D17" s="36">
        <f t="shared" si="1"/>
        <v>0</v>
      </c>
      <c r="E17" s="37">
        <f>IF(Settings!$C$9="Motorcycle",IF(D17&lt;=Settings!$C$19,Settings!$C$16,Settings!$D$16),IF(Settings!$C$9="Bicycle",IF(D17&lt;=Settings!$C$19,Settings!$C$17,Settings!$D$17),IF(D17&lt;=Settings!$C$19,Settings!$C$15,Settings!$D$15)))</f>
        <v>0.45</v>
      </c>
      <c r="F17" s="38">
        <f t="shared" si="0"/>
        <v>0</v>
      </c>
      <c r="G17" s="38">
        <f>C17*Settings!$C$42*Settings!$C$41</f>
        <v>0</v>
      </c>
      <c r="H17" s="39"/>
      <c r="I17" s="33"/>
      <c r="J17" s="38">
        <f>IF(H17="Yes",C17*Settings!$C$29,0)</f>
        <v>0</v>
      </c>
    </row>
    <row r="18" spans="1:10" ht="15" customHeight="1" x14ac:dyDescent="0.2">
      <c r="A18" s="33"/>
      <c r="B18" s="34"/>
      <c r="C18" s="35"/>
      <c r="D18" s="36">
        <f t="shared" si="1"/>
        <v>0</v>
      </c>
      <c r="E18" s="37">
        <f>IF(Settings!$C$9="Motorcycle",IF(D18&lt;=Settings!$C$19,Settings!$C$16,Settings!$D$16),IF(Settings!$C$9="Bicycle",IF(D18&lt;=Settings!$C$19,Settings!$C$17,Settings!$D$17),IF(D18&lt;=Settings!$C$19,Settings!$C$15,Settings!$D$15)))</f>
        <v>0.45</v>
      </c>
      <c r="F18" s="38">
        <f t="shared" si="0"/>
        <v>0</v>
      </c>
      <c r="G18" s="38">
        <f>C18*Settings!$C$42*Settings!$C$41</f>
        <v>0</v>
      </c>
      <c r="H18" s="39"/>
      <c r="I18" s="33"/>
      <c r="J18" s="38">
        <f>IF(H18="Yes",C18*Settings!$C$29,0)</f>
        <v>0</v>
      </c>
    </row>
    <row r="19" spans="1:10" ht="15" customHeight="1" x14ac:dyDescent="0.2">
      <c r="A19" s="33"/>
      <c r="B19" s="34"/>
      <c r="C19" s="35"/>
      <c r="D19" s="36">
        <f t="shared" si="1"/>
        <v>0</v>
      </c>
      <c r="E19" s="37">
        <f>IF(Settings!$C$9="Motorcycle",IF(D19&lt;=Settings!$C$19,Settings!$C$16,Settings!$D$16),IF(Settings!$C$9="Bicycle",IF(D19&lt;=Settings!$C$19,Settings!$C$17,Settings!$D$17),IF(D19&lt;=Settings!$C$19,Settings!$C$15,Settings!$D$15)))</f>
        <v>0.45</v>
      </c>
      <c r="F19" s="38">
        <f t="shared" si="0"/>
        <v>0</v>
      </c>
      <c r="G19" s="38">
        <f>C19*Settings!$C$42*Settings!$C$41</f>
        <v>0</v>
      </c>
      <c r="H19" s="39"/>
      <c r="I19" s="33"/>
      <c r="J19" s="38">
        <f>IF(H19="Yes",C19*Settings!$C$29,0)</f>
        <v>0</v>
      </c>
    </row>
    <row r="20" spans="1:10" ht="15" customHeight="1" x14ac:dyDescent="0.2">
      <c r="A20" s="33"/>
      <c r="B20" s="34"/>
      <c r="C20" s="35"/>
      <c r="D20" s="36">
        <f t="shared" si="1"/>
        <v>0</v>
      </c>
      <c r="E20" s="37">
        <f>IF(Settings!$C$9="Motorcycle",IF(D20&lt;=Settings!$C$19,Settings!$C$16,Settings!$D$16),IF(Settings!$C$9="Bicycle",IF(D20&lt;=Settings!$C$19,Settings!$C$17,Settings!$D$17),IF(D20&lt;=Settings!$C$19,Settings!$C$15,Settings!$D$15)))</f>
        <v>0.45</v>
      </c>
      <c r="F20" s="38">
        <f t="shared" si="0"/>
        <v>0</v>
      </c>
      <c r="G20" s="38">
        <f>C20*Settings!$C$42*Settings!$C$41</f>
        <v>0</v>
      </c>
      <c r="H20" s="39"/>
      <c r="I20" s="33"/>
      <c r="J20" s="38">
        <f>IF(H20="Yes",C20*Settings!$C$29,0)</f>
        <v>0</v>
      </c>
    </row>
    <row r="21" spans="1:10" ht="15" customHeight="1" x14ac:dyDescent="0.2">
      <c r="A21" s="33"/>
      <c r="B21" s="34"/>
      <c r="C21" s="35"/>
      <c r="D21" s="36">
        <f t="shared" si="1"/>
        <v>0</v>
      </c>
      <c r="E21" s="37">
        <f>IF(Settings!$C$9="Motorcycle",IF(D21&lt;=Settings!$C$19,Settings!$C$16,Settings!$D$16),IF(Settings!$C$9="Bicycle",IF(D21&lt;=Settings!$C$19,Settings!$C$17,Settings!$D$17),IF(D21&lt;=Settings!$C$19,Settings!$C$15,Settings!$D$15)))</f>
        <v>0.45</v>
      </c>
      <c r="F21" s="38">
        <f t="shared" si="0"/>
        <v>0</v>
      </c>
      <c r="G21" s="38">
        <f>C21*Settings!$C$42*Settings!$C$41</f>
        <v>0</v>
      </c>
      <c r="H21" s="39"/>
      <c r="I21" s="33"/>
      <c r="J21" s="38">
        <f>IF(H21="Yes",C21*Settings!$C$29,0)</f>
        <v>0</v>
      </c>
    </row>
    <row r="22" spans="1:10" ht="15" customHeight="1" x14ac:dyDescent="0.2">
      <c r="A22" s="33"/>
      <c r="B22" s="34"/>
      <c r="C22" s="35"/>
      <c r="D22" s="36">
        <f t="shared" si="1"/>
        <v>0</v>
      </c>
      <c r="E22" s="37">
        <f>IF(Settings!$C$9="Motorcycle",IF(D22&lt;=Settings!$C$19,Settings!$C$16,Settings!$D$16),IF(Settings!$C$9="Bicycle",IF(D22&lt;=Settings!$C$19,Settings!$C$17,Settings!$D$17),IF(D22&lt;=Settings!$C$19,Settings!$C$15,Settings!$D$15)))</f>
        <v>0.45</v>
      </c>
      <c r="F22" s="38">
        <f t="shared" si="0"/>
        <v>0</v>
      </c>
      <c r="G22" s="38">
        <f>C22*Settings!$C$42*Settings!$C$41</f>
        <v>0</v>
      </c>
      <c r="H22" s="39"/>
      <c r="I22" s="33"/>
      <c r="J22" s="38">
        <f>IF(H22="Yes",C22*Settings!$C$29,0)</f>
        <v>0</v>
      </c>
    </row>
    <row r="23" spans="1:10" ht="15" customHeight="1" x14ac:dyDescent="0.2">
      <c r="A23" s="33"/>
      <c r="B23" s="34"/>
      <c r="C23" s="35"/>
      <c r="D23" s="36">
        <f t="shared" si="1"/>
        <v>0</v>
      </c>
      <c r="E23" s="37">
        <f>IF(Settings!$C$9="Motorcycle",IF(D23&lt;=Settings!$C$19,Settings!$C$16,Settings!$D$16),IF(Settings!$C$9="Bicycle",IF(D23&lt;=Settings!$C$19,Settings!$C$17,Settings!$D$17),IF(D23&lt;=Settings!$C$19,Settings!$C$15,Settings!$D$15)))</f>
        <v>0.45</v>
      </c>
      <c r="F23" s="38">
        <f t="shared" si="0"/>
        <v>0</v>
      </c>
      <c r="G23" s="38">
        <f>C23*Settings!$C$42*Settings!$C$41</f>
        <v>0</v>
      </c>
      <c r="H23" s="39"/>
      <c r="I23" s="33"/>
      <c r="J23" s="38">
        <f>IF(H23="Yes",C23*Settings!$C$29,0)</f>
        <v>0</v>
      </c>
    </row>
    <row r="24" spans="1:10" ht="15" customHeight="1" x14ac:dyDescent="0.2">
      <c r="A24" s="33"/>
      <c r="B24" s="34"/>
      <c r="C24" s="35"/>
      <c r="D24" s="36">
        <f t="shared" si="1"/>
        <v>0</v>
      </c>
      <c r="E24" s="37">
        <f>IF(Settings!$C$9="Motorcycle",IF(D24&lt;=Settings!$C$19,Settings!$C$16,Settings!$D$16),IF(Settings!$C$9="Bicycle",IF(D24&lt;=Settings!$C$19,Settings!$C$17,Settings!$D$17),IF(D24&lt;=Settings!$C$19,Settings!$C$15,Settings!$D$15)))</f>
        <v>0.45</v>
      </c>
      <c r="F24" s="38">
        <f t="shared" si="0"/>
        <v>0</v>
      </c>
      <c r="G24" s="38">
        <f>C24*Settings!$C$42*Settings!$C$41</f>
        <v>0</v>
      </c>
      <c r="H24" s="39"/>
      <c r="I24" s="33"/>
      <c r="J24" s="38">
        <f>IF(H24="Yes",C24*Settings!$C$29,0)</f>
        <v>0</v>
      </c>
    </row>
    <row r="25" spans="1:10" ht="15" customHeight="1" x14ac:dyDescent="0.2">
      <c r="A25" s="33"/>
      <c r="B25" s="34"/>
      <c r="C25" s="35"/>
      <c r="D25" s="36">
        <f t="shared" si="1"/>
        <v>0</v>
      </c>
      <c r="E25" s="37">
        <f>IF(Settings!$C$9="Motorcycle",IF(D25&lt;=Settings!$C$19,Settings!$C$16,Settings!$D$16),IF(Settings!$C$9="Bicycle",IF(D25&lt;=Settings!$C$19,Settings!$C$17,Settings!$D$17),IF(D25&lt;=Settings!$C$19,Settings!$C$15,Settings!$D$15)))</f>
        <v>0.45</v>
      </c>
      <c r="F25" s="38">
        <f t="shared" si="0"/>
        <v>0</v>
      </c>
      <c r="G25" s="38">
        <f>C25*Settings!$C$42*Settings!$C$41</f>
        <v>0</v>
      </c>
      <c r="H25" s="39"/>
      <c r="I25" s="33"/>
      <c r="J25" s="38">
        <f>IF(H25="Yes",C25*Settings!$C$29,0)</f>
        <v>0</v>
      </c>
    </row>
    <row r="26" spans="1:10" ht="15" customHeight="1" x14ac:dyDescent="0.2">
      <c r="A26" s="33"/>
      <c r="B26" s="34"/>
      <c r="C26" s="35"/>
      <c r="D26" s="36">
        <f t="shared" si="1"/>
        <v>0</v>
      </c>
      <c r="E26" s="37">
        <f>IF(Settings!$C$9="Motorcycle",IF(D26&lt;=Settings!$C$19,Settings!$C$16,Settings!$D$16),IF(Settings!$C$9="Bicycle",IF(D26&lt;=Settings!$C$19,Settings!$C$17,Settings!$D$17),IF(D26&lt;=Settings!$C$19,Settings!$C$15,Settings!$D$15)))</f>
        <v>0.45</v>
      </c>
      <c r="F26" s="38">
        <f t="shared" si="0"/>
        <v>0</v>
      </c>
      <c r="G26" s="38">
        <f>C26*Settings!$C$42*Settings!$C$41</f>
        <v>0</v>
      </c>
      <c r="H26" s="39"/>
      <c r="I26" s="33"/>
      <c r="J26" s="38">
        <f>IF(H26="Yes",C26*Settings!$C$29,0)</f>
        <v>0</v>
      </c>
    </row>
    <row r="27" spans="1:10" ht="15" customHeight="1" x14ac:dyDescent="0.2">
      <c r="A27" s="33"/>
      <c r="B27" s="34"/>
      <c r="C27" s="35"/>
      <c r="D27" s="36">
        <f t="shared" si="1"/>
        <v>0</v>
      </c>
      <c r="E27" s="37">
        <f>IF(Settings!$C$9="Motorcycle",IF(D27&lt;=Settings!$C$19,Settings!$C$16,Settings!$D$16),IF(Settings!$C$9="Bicycle",IF(D27&lt;=Settings!$C$19,Settings!$C$17,Settings!$D$17),IF(D27&lt;=Settings!$C$19,Settings!$C$15,Settings!$D$15)))</f>
        <v>0.45</v>
      </c>
      <c r="F27" s="38">
        <f t="shared" si="0"/>
        <v>0</v>
      </c>
      <c r="G27" s="38">
        <f>C27*Settings!$C$42*Settings!$C$41</f>
        <v>0</v>
      </c>
      <c r="H27" s="39"/>
      <c r="I27" s="33"/>
      <c r="J27" s="38">
        <f>IF(H27="Yes",C27*Settings!$C$29,0)</f>
        <v>0</v>
      </c>
    </row>
    <row r="28" spans="1:10" ht="15" customHeight="1" x14ac:dyDescent="0.2">
      <c r="A28" s="33"/>
      <c r="B28" s="34"/>
      <c r="C28" s="35"/>
      <c r="D28" s="36">
        <f t="shared" si="1"/>
        <v>0</v>
      </c>
      <c r="E28" s="37">
        <f>IF(Settings!$C$9="Motorcycle",IF(D28&lt;=Settings!$C$19,Settings!$C$16,Settings!$D$16),IF(Settings!$C$9="Bicycle",IF(D28&lt;=Settings!$C$19,Settings!$C$17,Settings!$D$17),IF(D28&lt;=Settings!$C$19,Settings!$C$15,Settings!$D$15)))</f>
        <v>0.45</v>
      </c>
      <c r="F28" s="38">
        <f t="shared" si="0"/>
        <v>0</v>
      </c>
      <c r="G28" s="38">
        <f>C28*Settings!$C$42*Settings!$C$41</f>
        <v>0</v>
      </c>
      <c r="H28" s="39"/>
      <c r="I28" s="33"/>
      <c r="J28" s="38">
        <f>IF(H28="Yes",C28*Settings!$C$29,0)</f>
        <v>0</v>
      </c>
    </row>
    <row r="29" spans="1:10" ht="15" customHeight="1" x14ac:dyDescent="0.2">
      <c r="A29" s="33"/>
      <c r="B29" s="34"/>
      <c r="C29" s="35"/>
      <c r="D29" s="36">
        <f t="shared" si="1"/>
        <v>0</v>
      </c>
      <c r="E29" s="37">
        <f>IF(Settings!$C$9="Motorcycle",IF(D29&lt;=Settings!$C$19,Settings!$C$16,Settings!$D$16),IF(Settings!$C$9="Bicycle",IF(D29&lt;=Settings!$C$19,Settings!$C$17,Settings!$D$17),IF(D29&lt;=Settings!$C$19,Settings!$C$15,Settings!$D$15)))</f>
        <v>0.45</v>
      </c>
      <c r="F29" s="38">
        <f t="shared" si="0"/>
        <v>0</v>
      </c>
      <c r="G29" s="38">
        <f>C29*Settings!$C$42*Settings!$C$41</f>
        <v>0</v>
      </c>
      <c r="H29" s="39"/>
      <c r="I29" s="33"/>
      <c r="J29" s="38">
        <f>IF(H29="Yes",C29*Settings!$C$29,0)</f>
        <v>0</v>
      </c>
    </row>
    <row r="30" spans="1:10" ht="15" customHeight="1" x14ac:dyDescent="0.2">
      <c r="A30" s="33"/>
      <c r="B30" s="34"/>
      <c r="C30" s="35"/>
      <c r="D30" s="36">
        <f t="shared" si="1"/>
        <v>0</v>
      </c>
      <c r="E30" s="37">
        <f>IF(Settings!$C$9="Motorcycle",IF(D30&lt;=Settings!$C$19,Settings!$C$16,Settings!$D$16),IF(Settings!$C$9="Bicycle",IF(D30&lt;=Settings!$C$19,Settings!$C$17,Settings!$D$17),IF(D30&lt;=Settings!$C$19,Settings!$C$15,Settings!$D$15)))</f>
        <v>0.45</v>
      </c>
      <c r="F30" s="38">
        <f t="shared" si="0"/>
        <v>0</v>
      </c>
      <c r="G30" s="38">
        <f>C30*Settings!$C$42*Settings!$C$41</f>
        <v>0</v>
      </c>
      <c r="H30" s="39"/>
      <c r="I30" s="33"/>
      <c r="J30" s="38">
        <f>IF(H30="Yes",C30*Settings!$C$29,0)</f>
        <v>0</v>
      </c>
    </row>
    <row r="31" spans="1:10" ht="15" customHeight="1" x14ac:dyDescent="0.2">
      <c r="A31" s="33"/>
      <c r="B31" s="34"/>
      <c r="C31" s="35"/>
      <c r="D31" s="36">
        <f t="shared" si="1"/>
        <v>0</v>
      </c>
      <c r="E31" s="37">
        <f>IF(Settings!$C$9="Motorcycle",IF(D31&lt;=Settings!$C$19,Settings!$C$16,Settings!$D$16),IF(Settings!$C$9="Bicycle",IF(D31&lt;=Settings!$C$19,Settings!$C$17,Settings!$D$17),IF(D31&lt;=Settings!$C$19,Settings!$C$15,Settings!$D$15)))</f>
        <v>0.45</v>
      </c>
      <c r="F31" s="38">
        <f t="shared" si="0"/>
        <v>0</v>
      </c>
      <c r="G31" s="38">
        <f>C31*Settings!$C$42*Settings!$C$41</f>
        <v>0</v>
      </c>
      <c r="H31" s="39"/>
      <c r="I31" s="33"/>
      <c r="J31" s="38">
        <f>IF(H31="Yes",C31*Settings!$C$29,0)</f>
        <v>0</v>
      </c>
    </row>
    <row r="33" spans="1:10" ht="15" customHeight="1" x14ac:dyDescent="0.2">
      <c r="A33" s="28" t="s">
        <v>100</v>
      </c>
      <c r="C33" s="29">
        <f>SUM(C11:C31)</f>
        <v>0</v>
      </c>
      <c r="D33" s="29">
        <f>D31</f>
        <v>0</v>
      </c>
      <c r="F33" s="30">
        <f>SUM(F11:F31)</f>
        <v>0</v>
      </c>
      <c r="G33" s="30">
        <f>SUM(G11:G31)</f>
        <v>0</v>
      </c>
      <c r="J33" s="30">
        <f>SUM(J11:J31)</f>
        <v>0</v>
      </c>
    </row>
    <row r="35" spans="1:10" ht="15" customHeight="1" x14ac:dyDescent="0.2">
      <c r="A35" s="1" t="s">
        <v>101</v>
      </c>
      <c r="B35" s="1"/>
      <c r="C35" s="1"/>
      <c r="D35" s="1"/>
      <c r="E35" s="1"/>
      <c r="F35" s="1"/>
      <c r="G35" s="1"/>
      <c r="H35" s="1"/>
      <c r="I35" s="1"/>
      <c r="J35" s="1"/>
    </row>
  </sheetData>
  <sheetProtection password="DE80" sheet="1" formatColumns="0" formatRows="0"/>
  <mergeCells count="6">
    <mergeCell ref="A35:J35"/>
    <mergeCell ref="A1:J1"/>
    <mergeCell ref="A3:J3"/>
    <mergeCell ref="A4:J4"/>
    <mergeCell ref="A5:E5"/>
    <mergeCell ref="F5:J5"/>
  </mergeCells>
  <pageMargins left="0.75" right="0.75" top="1" bottom="1" header="0.511811023622047" footer="0.511811023622047"/>
  <pageSetup paperSize="9" orientation="landscape" horizontalDpi="300" verticalDpi="30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xr:uid="{00000000-0002-0000-0D00-000000000000}">
          <x14:formula1>
            <xm:f>Settings!$B$64:$B$65</xm:f>
          </x14:formula1>
          <x14:formula2>
            <xm:f>0</xm:f>
          </x14:formula2>
          <xm:sqref>H11:H31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G24"/>
  <sheetViews>
    <sheetView zoomScaleNormal="100" workbookViewId="0"/>
  </sheetViews>
  <sheetFormatPr baseColWidth="10" defaultColWidth="8.6640625" defaultRowHeight="15" x14ac:dyDescent="0.2"/>
  <cols>
    <col min="1" max="1" width="4" customWidth="1"/>
    <col min="2" max="2" width="16" customWidth="1"/>
    <col min="3" max="5" width="14" customWidth="1"/>
    <col min="6" max="6" width="4" customWidth="1"/>
    <col min="7" max="7" width="20" customWidth="1"/>
  </cols>
  <sheetData>
    <row r="1" spans="2:7" ht="15" customHeight="1" x14ac:dyDescent="0.2">
      <c r="B1" s="6">
        <f>Settings!C5</f>
        <v>0</v>
      </c>
      <c r="C1" s="6"/>
      <c r="D1" s="6"/>
      <c r="E1" s="6"/>
      <c r="F1" s="6"/>
      <c r="G1" s="6"/>
    </row>
    <row r="3" spans="2:7" ht="17.25" customHeight="1" x14ac:dyDescent="0.2">
      <c r="B3" s="5" t="s">
        <v>72</v>
      </c>
      <c r="C3" s="5"/>
      <c r="D3" s="5"/>
      <c r="E3" s="5"/>
      <c r="F3" s="5"/>
      <c r="G3" s="5"/>
    </row>
    <row r="4" spans="2:7" ht="15" customHeight="1" x14ac:dyDescent="0.2">
      <c r="B4" s="4" t="str">
        <f>"Period Ending: "&amp;TEXT(Settings!C7,"DD/MM/YYYY")</f>
        <v>Period Ending: 00/01/1900</v>
      </c>
      <c r="C4" s="4"/>
      <c r="D4" s="4"/>
      <c r="E4" s="4"/>
      <c r="F4" s="4"/>
      <c r="G4" s="4"/>
    </row>
    <row r="5" spans="2:7" ht="15" customHeight="1" x14ac:dyDescent="0.2">
      <c r="B5" s="3" t="str">
        <f>"Employee: "&amp;Settings!C6&amp;"    Vehicle: "&amp;Settings!C9&amp;" ("&amp;Settings!C8&amp;")"</f>
        <v>Employee:     Vehicle:  ()</v>
      </c>
      <c r="C5" s="3"/>
      <c r="D5" s="3"/>
      <c r="E5" s="3"/>
      <c r="F5" s="3"/>
      <c r="G5" s="3"/>
    </row>
    <row r="8" spans="2:7" ht="15" customHeight="1" x14ac:dyDescent="0.2">
      <c r="B8" s="25" t="s">
        <v>73</v>
      </c>
      <c r="C8" s="25" t="s">
        <v>74</v>
      </c>
      <c r="D8" s="25" t="s">
        <v>75</v>
      </c>
      <c r="E8" s="25" t="s">
        <v>76</v>
      </c>
      <c r="G8" s="25" t="s">
        <v>77</v>
      </c>
    </row>
    <row r="11" spans="2:7" ht="15" customHeight="1" x14ac:dyDescent="0.2">
      <c r="B11" s="16" t="s">
        <v>78</v>
      </c>
      <c r="C11" s="26">
        <f>'Month 01'!C33</f>
        <v>0</v>
      </c>
      <c r="D11" s="27">
        <f>'Month 01'!F33</f>
        <v>0</v>
      </c>
      <c r="E11" s="27">
        <f>'Month 01'!G33</f>
        <v>0</v>
      </c>
      <c r="G11" s="27">
        <f>'Month 01'!J33</f>
        <v>0</v>
      </c>
    </row>
    <row r="12" spans="2:7" ht="15" customHeight="1" x14ac:dyDescent="0.2">
      <c r="B12" s="16" t="s">
        <v>79</v>
      </c>
      <c r="C12" s="26">
        <f>'Month 02'!C33</f>
        <v>0</v>
      </c>
      <c r="D12" s="27">
        <f>'Month 02'!F33</f>
        <v>0</v>
      </c>
      <c r="E12" s="27">
        <f>'Month 02'!G33</f>
        <v>0</v>
      </c>
      <c r="G12" s="27">
        <f>'Month 02'!J33</f>
        <v>0</v>
      </c>
    </row>
    <row r="13" spans="2:7" ht="15" customHeight="1" x14ac:dyDescent="0.2">
      <c r="B13" s="16" t="s">
        <v>80</v>
      </c>
      <c r="C13" s="26">
        <f>'Month 03'!C33</f>
        <v>0</v>
      </c>
      <c r="D13" s="27">
        <f>'Month 03'!F33</f>
        <v>0</v>
      </c>
      <c r="E13" s="27">
        <f>'Month 03'!G33</f>
        <v>0</v>
      </c>
      <c r="G13" s="27">
        <f>'Month 03'!J33</f>
        <v>0</v>
      </c>
    </row>
    <row r="14" spans="2:7" ht="15" customHeight="1" x14ac:dyDescent="0.2">
      <c r="B14" s="16" t="s">
        <v>81</v>
      </c>
      <c r="C14" s="26">
        <f>'Month 04'!C33</f>
        <v>0</v>
      </c>
      <c r="D14" s="27">
        <f>'Month 04'!F33</f>
        <v>0</v>
      </c>
      <c r="E14" s="27">
        <f>'Month 04'!G33</f>
        <v>0</v>
      </c>
      <c r="G14" s="27">
        <f>'Month 04'!J33</f>
        <v>0</v>
      </c>
    </row>
    <row r="15" spans="2:7" ht="15" customHeight="1" x14ac:dyDescent="0.2">
      <c r="B15" s="16" t="s">
        <v>82</v>
      </c>
      <c r="C15" s="26">
        <f>'Month 05'!C33</f>
        <v>0</v>
      </c>
      <c r="D15" s="27">
        <f>'Month 05'!F33</f>
        <v>0</v>
      </c>
      <c r="E15" s="27">
        <f>'Month 05'!G33</f>
        <v>0</v>
      </c>
      <c r="G15" s="27">
        <f>'Month 05'!J33</f>
        <v>0</v>
      </c>
    </row>
    <row r="16" spans="2:7" ht="15" customHeight="1" x14ac:dyDescent="0.2">
      <c r="B16" s="16" t="s">
        <v>83</v>
      </c>
      <c r="C16" s="26">
        <f>'Month 06'!C33</f>
        <v>0</v>
      </c>
      <c r="D16" s="27">
        <f>'Month 06'!F33</f>
        <v>0</v>
      </c>
      <c r="E16" s="27">
        <f>'Month 06'!G33</f>
        <v>0</v>
      </c>
      <c r="G16" s="27">
        <f>'Month 06'!J33</f>
        <v>0</v>
      </c>
    </row>
    <row r="17" spans="2:7" ht="15" customHeight="1" x14ac:dyDescent="0.2">
      <c r="B17" s="16" t="s">
        <v>84</v>
      </c>
      <c r="C17" s="26">
        <f>'Month 07'!C33</f>
        <v>0</v>
      </c>
      <c r="D17" s="27">
        <f>'Month 07'!F33</f>
        <v>0</v>
      </c>
      <c r="E17" s="27">
        <f>'Month 07'!G33</f>
        <v>0</v>
      </c>
      <c r="G17" s="27">
        <f>'Month 07'!J33</f>
        <v>0</v>
      </c>
    </row>
    <row r="18" spans="2:7" ht="15" customHeight="1" x14ac:dyDescent="0.2">
      <c r="B18" s="16" t="s">
        <v>85</v>
      </c>
      <c r="C18" s="26">
        <f>'Month 08'!C33</f>
        <v>0</v>
      </c>
      <c r="D18" s="27">
        <f>'Month 08'!F33</f>
        <v>0</v>
      </c>
      <c r="E18" s="27">
        <f>'Month 08'!G33</f>
        <v>0</v>
      </c>
      <c r="G18" s="27">
        <f>'Month 08'!J33</f>
        <v>0</v>
      </c>
    </row>
    <row r="19" spans="2:7" ht="15" customHeight="1" x14ac:dyDescent="0.2">
      <c r="B19" s="16" t="s">
        <v>86</v>
      </c>
      <c r="C19" s="26">
        <f>'Month 09'!C33</f>
        <v>0</v>
      </c>
      <c r="D19" s="27">
        <f>'Month 09'!F33</f>
        <v>0</v>
      </c>
      <c r="E19" s="27">
        <f>'Month 09'!G33</f>
        <v>0</v>
      </c>
      <c r="G19" s="27">
        <f>'Month 09'!J33</f>
        <v>0</v>
      </c>
    </row>
    <row r="20" spans="2:7" ht="15" customHeight="1" x14ac:dyDescent="0.2">
      <c r="B20" s="16" t="s">
        <v>87</v>
      </c>
      <c r="C20" s="26">
        <f>'Month 10'!C33</f>
        <v>0</v>
      </c>
      <c r="D20" s="27">
        <f>'Month 10'!F33</f>
        <v>0</v>
      </c>
      <c r="E20" s="27">
        <f>'Month 10'!G33</f>
        <v>0</v>
      </c>
      <c r="G20" s="27">
        <f>'Month 10'!J33</f>
        <v>0</v>
      </c>
    </row>
    <row r="21" spans="2:7" ht="15" customHeight="1" x14ac:dyDescent="0.2">
      <c r="B21" s="16" t="s">
        <v>88</v>
      </c>
      <c r="C21" s="26">
        <f>'Month 11'!C33</f>
        <v>0</v>
      </c>
      <c r="D21" s="27">
        <f>'Month 11'!F33</f>
        <v>0</v>
      </c>
      <c r="E21" s="27">
        <f>'Month 11'!G33</f>
        <v>0</v>
      </c>
      <c r="G21" s="27">
        <f>'Month 11'!J33</f>
        <v>0</v>
      </c>
    </row>
    <row r="22" spans="2:7" ht="15" customHeight="1" x14ac:dyDescent="0.2">
      <c r="B22" s="16" t="s">
        <v>89</v>
      </c>
      <c r="C22" s="26">
        <f>'Month 12'!C33</f>
        <v>0</v>
      </c>
      <c r="D22" s="27">
        <f>'Month 12'!F33</f>
        <v>0</v>
      </c>
      <c r="E22" s="27">
        <f>'Month 12'!G33</f>
        <v>0</v>
      </c>
      <c r="G22" s="27">
        <f>'Month 12'!J33</f>
        <v>0</v>
      </c>
    </row>
    <row r="24" spans="2:7" ht="15" customHeight="1" x14ac:dyDescent="0.2">
      <c r="B24" s="28" t="s">
        <v>90</v>
      </c>
      <c r="C24" s="29">
        <f>SUM(C11:C22)</f>
        <v>0</v>
      </c>
      <c r="D24" s="30">
        <f>SUM(D11:D22)</f>
        <v>0</v>
      </c>
      <c r="E24" s="30">
        <f>SUM(E11:E22)</f>
        <v>0</v>
      </c>
      <c r="G24" s="30">
        <f>SUM(G11:G22)</f>
        <v>0</v>
      </c>
    </row>
  </sheetData>
  <sheetProtection password="DE80" sheet="1" formatColumns="0" formatRows="0"/>
  <mergeCells count="4">
    <mergeCell ref="B1:G1"/>
    <mergeCell ref="B3:G3"/>
    <mergeCell ref="B4:G4"/>
    <mergeCell ref="B5:G5"/>
  </mergeCells>
  <pageMargins left="0.75" right="0.75" top="1" bottom="1" header="0.511811023622047" footer="0.511811023622047"/>
  <pageSetup paperSize="9" orientation="landscape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35"/>
  <sheetViews>
    <sheetView zoomScaleNormal="100" workbookViewId="0"/>
  </sheetViews>
  <sheetFormatPr baseColWidth="10" defaultColWidth="8.6640625" defaultRowHeight="15" x14ac:dyDescent="0.2"/>
  <cols>
    <col min="1" max="1" width="22" customWidth="1"/>
    <col min="2" max="2" width="12" customWidth="1"/>
    <col min="3" max="3" width="10" customWidth="1"/>
    <col min="4" max="4" width="14" customWidth="1"/>
    <col min="5" max="6" width="12" customWidth="1"/>
    <col min="7" max="7" width="10" customWidth="1"/>
    <col min="8" max="8" width="14" customWidth="1"/>
    <col min="9" max="9" width="22" customWidth="1"/>
    <col min="10" max="10" width="16" customWidth="1"/>
  </cols>
  <sheetData>
    <row r="1" spans="1:10" ht="15" customHeight="1" x14ac:dyDescent="0.2">
      <c r="A1" s="6">
        <f>Settings!C5</f>
        <v>0</v>
      </c>
      <c r="B1" s="6"/>
      <c r="C1" s="6"/>
      <c r="D1" s="6"/>
      <c r="E1" s="6"/>
      <c r="F1" s="6"/>
      <c r="G1" s="6"/>
      <c r="H1" s="6"/>
      <c r="I1" s="6"/>
      <c r="J1" s="6"/>
    </row>
    <row r="3" spans="1:10" ht="17.25" customHeight="1" x14ac:dyDescent="0.2">
      <c r="A3" s="5" t="s">
        <v>91</v>
      </c>
      <c r="B3" s="5"/>
      <c r="C3" s="5"/>
      <c r="D3" s="5"/>
      <c r="E3" s="5"/>
      <c r="F3" s="5"/>
      <c r="G3" s="5"/>
      <c r="H3" s="5"/>
      <c r="I3" s="5"/>
      <c r="J3" s="5"/>
    </row>
    <row r="4" spans="1:10" ht="15" customHeight="1" x14ac:dyDescent="0.2">
      <c r="A4" s="4" t="str">
        <f>"Month 01 - Period ending: "&amp;TEXT(Settings!C7,"DD/MM/YYYY")</f>
        <v>Month 01 - Period ending: 00/01/1900</v>
      </c>
      <c r="B4" s="4"/>
      <c r="C4" s="4"/>
      <c r="D4" s="4"/>
      <c r="E4" s="4"/>
      <c r="F4" s="4"/>
      <c r="G4" s="4"/>
      <c r="H4" s="4"/>
      <c r="I4" s="4"/>
      <c r="J4" s="4"/>
    </row>
    <row r="5" spans="1:10" ht="15" customHeight="1" x14ac:dyDescent="0.2">
      <c r="A5" s="2" t="str">
        <f>"Employee: "&amp;Settings!C6&amp;"    Reg: "&amp;Settings!C8</f>
        <v xml:space="preserve">Employee:     Reg: </v>
      </c>
      <c r="B5" s="2"/>
      <c r="C5" s="2"/>
      <c r="D5" s="2"/>
      <c r="E5" s="2"/>
      <c r="F5" s="2" t="str">
        <f>"Vehicle: "&amp;Settings!C9&amp;"    Engine: "&amp;TEXT(Settings!C10,"#,##0")&amp;"cc    Fuel: "&amp;Settings!C11</f>
        <v xml:space="preserve">Vehicle:     Engine: 0cc    Fuel: </v>
      </c>
      <c r="G5" s="2"/>
      <c r="H5" s="2"/>
      <c r="I5" s="2"/>
      <c r="J5" s="2"/>
    </row>
    <row r="7" spans="1:10" ht="15" customHeight="1" x14ac:dyDescent="0.2">
      <c r="E7" s="31" t="s">
        <v>92</v>
      </c>
    </row>
    <row r="8" spans="1:10" ht="15" customHeight="1" x14ac:dyDescent="0.2">
      <c r="A8" s="32" t="s">
        <v>93</v>
      </c>
      <c r="B8" s="32" t="s">
        <v>94</v>
      </c>
      <c r="C8" s="32" t="s">
        <v>74</v>
      </c>
      <c r="D8" s="32" t="s">
        <v>95</v>
      </c>
      <c r="E8" s="32" t="s">
        <v>96</v>
      </c>
      <c r="F8" s="32" t="s">
        <v>75</v>
      </c>
      <c r="G8" s="32" t="s">
        <v>76</v>
      </c>
      <c r="H8" s="32" t="s">
        <v>97</v>
      </c>
      <c r="I8" s="32" t="s">
        <v>98</v>
      </c>
      <c r="J8" s="32" t="s">
        <v>99</v>
      </c>
    </row>
    <row r="11" spans="1:10" ht="15" customHeight="1" x14ac:dyDescent="0.2">
      <c r="A11" s="33"/>
      <c r="B11" s="34"/>
      <c r="C11" s="35"/>
      <c r="D11" s="36">
        <f>C11</f>
        <v>0</v>
      </c>
      <c r="E11" s="37">
        <f>IF(Settings!$C$9="Motorcycle",IF(D11&lt;=Settings!$C$19,Settings!$C$16,Settings!$D$16),IF(Settings!$C$9="Bicycle",IF(D11&lt;=Settings!$C$19,Settings!$C$17,Settings!$D$17),IF(D11&lt;=Settings!$C$19,Settings!$C$15,Settings!$D$15)))</f>
        <v>0.45</v>
      </c>
      <c r="F11" s="38">
        <f t="shared" ref="F11:F31" si="0">C11*E11</f>
        <v>0</v>
      </c>
      <c r="G11" s="38">
        <f>C11*Settings!$C$42*Settings!$C$41</f>
        <v>0</v>
      </c>
      <c r="H11" s="39"/>
      <c r="I11" s="33"/>
      <c r="J11" s="38">
        <f>IF(H11="Yes",C11*Settings!$C$29,0)</f>
        <v>0</v>
      </c>
    </row>
    <row r="12" spans="1:10" ht="15" customHeight="1" x14ac:dyDescent="0.2">
      <c r="A12" s="33"/>
      <c r="B12" s="34"/>
      <c r="C12" s="35"/>
      <c r="D12" s="36">
        <f t="shared" ref="D12:D31" si="1">D11+C12</f>
        <v>0</v>
      </c>
      <c r="E12" s="37">
        <f>IF(Settings!$C$9="Motorcycle",IF(D12&lt;=Settings!$C$19,Settings!$C$16,Settings!$D$16),IF(Settings!$C$9="Bicycle",IF(D12&lt;=Settings!$C$19,Settings!$C$17,Settings!$D$17),IF(D12&lt;=Settings!$C$19,Settings!$C$15,Settings!$D$15)))</f>
        <v>0.45</v>
      </c>
      <c r="F12" s="38">
        <f t="shared" si="0"/>
        <v>0</v>
      </c>
      <c r="G12" s="38">
        <f>C12*Settings!$C$42*Settings!$C$41</f>
        <v>0</v>
      </c>
      <c r="H12" s="39"/>
      <c r="I12" s="33"/>
      <c r="J12" s="38">
        <f>IF(H12="Yes",C12*Settings!$C$29,0)</f>
        <v>0</v>
      </c>
    </row>
    <row r="13" spans="1:10" ht="15" customHeight="1" x14ac:dyDescent="0.2">
      <c r="A13" s="33"/>
      <c r="B13" s="34"/>
      <c r="C13" s="35"/>
      <c r="D13" s="36">
        <f t="shared" si="1"/>
        <v>0</v>
      </c>
      <c r="E13" s="37">
        <f>IF(Settings!$C$9="Motorcycle",IF(D13&lt;=Settings!$C$19,Settings!$C$16,Settings!$D$16),IF(Settings!$C$9="Bicycle",IF(D13&lt;=Settings!$C$19,Settings!$C$17,Settings!$D$17),IF(D13&lt;=Settings!$C$19,Settings!$C$15,Settings!$D$15)))</f>
        <v>0.45</v>
      </c>
      <c r="F13" s="38">
        <f t="shared" si="0"/>
        <v>0</v>
      </c>
      <c r="G13" s="38">
        <f>C13*Settings!$C$42*Settings!$C$41</f>
        <v>0</v>
      </c>
      <c r="H13" s="39"/>
      <c r="I13" s="33"/>
      <c r="J13" s="38">
        <f>IF(H13="Yes",C13*Settings!$C$29,0)</f>
        <v>0</v>
      </c>
    </row>
    <row r="14" spans="1:10" ht="15" customHeight="1" x14ac:dyDescent="0.2">
      <c r="A14" s="33"/>
      <c r="B14" s="34"/>
      <c r="C14" s="35"/>
      <c r="D14" s="36">
        <f t="shared" si="1"/>
        <v>0</v>
      </c>
      <c r="E14" s="37">
        <f>IF(Settings!$C$9="Motorcycle",IF(D14&lt;=Settings!$C$19,Settings!$C$16,Settings!$D$16),IF(Settings!$C$9="Bicycle",IF(D14&lt;=Settings!$C$19,Settings!$C$17,Settings!$D$17),IF(D14&lt;=Settings!$C$19,Settings!$C$15,Settings!$D$15)))</f>
        <v>0.45</v>
      </c>
      <c r="F14" s="38">
        <f t="shared" si="0"/>
        <v>0</v>
      </c>
      <c r="G14" s="38">
        <f>C14*Settings!$C$42*Settings!$C$41</f>
        <v>0</v>
      </c>
      <c r="H14" s="39"/>
      <c r="I14" s="33"/>
      <c r="J14" s="38">
        <f>IF(H14="Yes",C14*Settings!$C$29,0)</f>
        <v>0</v>
      </c>
    </row>
    <row r="15" spans="1:10" ht="15" customHeight="1" x14ac:dyDescent="0.2">
      <c r="A15" s="33"/>
      <c r="B15" s="34"/>
      <c r="C15" s="35"/>
      <c r="D15" s="36">
        <f t="shared" si="1"/>
        <v>0</v>
      </c>
      <c r="E15" s="37">
        <f>IF(Settings!$C$9="Motorcycle",IF(D15&lt;=Settings!$C$19,Settings!$C$16,Settings!$D$16),IF(Settings!$C$9="Bicycle",IF(D15&lt;=Settings!$C$19,Settings!$C$17,Settings!$D$17),IF(D15&lt;=Settings!$C$19,Settings!$C$15,Settings!$D$15)))</f>
        <v>0.45</v>
      </c>
      <c r="F15" s="38">
        <f t="shared" si="0"/>
        <v>0</v>
      </c>
      <c r="G15" s="38">
        <f>C15*Settings!$C$42*Settings!$C$41</f>
        <v>0</v>
      </c>
      <c r="H15" s="39"/>
      <c r="I15" s="33"/>
      <c r="J15" s="38">
        <f>IF(H15="Yes",C15*Settings!$C$29,0)</f>
        <v>0</v>
      </c>
    </row>
    <row r="16" spans="1:10" ht="15" customHeight="1" x14ac:dyDescent="0.2">
      <c r="A16" s="33"/>
      <c r="B16" s="34"/>
      <c r="C16" s="35"/>
      <c r="D16" s="36">
        <f t="shared" si="1"/>
        <v>0</v>
      </c>
      <c r="E16" s="37">
        <f>IF(Settings!$C$9="Motorcycle",IF(D16&lt;=Settings!$C$19,Settings!$C$16,Settings!$D$16),IF(Settings!$C$9="Bicycle",IF(D16&lt;=Settings!$C$19,Settings!$C$17,Settings!$D$17),IF(D16&lt;=Settings!$C$19,Settings!$C$15,Settings!$D$15)))</f>
        <v>0.45</v>
      </c>
      <c r="F16" s="38">
        <f t="shared" si="0"/>
        <v>0</v>
      </c>
      <c r="G16" s="38">
        <f>C16*Settings!$C$42*Settings!$C$41</f>
        <v>0</v>
      </c>
      <c r="H16" s="39"/>
      <c r="I16" s="33"/>
      <c r="J16" s="38">
        <f>IF(H16="Yes",C16*Settings!$C$29,0)</f>
        <v>0</v>
      </c>
    </row>
    <row r="17" spans="1:10" ht="15" customHeight="1" x14ac:dyDescent="0.2">
      <c r="A17" s="33"/>
      <c r="B17" s="34"/>
      <c r="C17" s="35"/>
      <c r="D17" s="36">
        <f t="shared" si="1"/>
        <v>0</v>
      </c>
      <c r="E17" s="37">
        <f>IF(Settings!$C$9="Motorcycle",IF(D17&lt;=Settings!$C$19,Settings!$C$16,Settings!$D$16),IF(Settings!$C$9="Bicycle",IF(D17&lt;=Settings!$C$19,Settings!$C$17,Settings!$D$17),IF(D17&lt;=Settings!$C$19,Settings!$C$15,Settings!$D$15)))</f>
        <v>0.45</v>
      </c>
      <c r="F17" s="38">
        <f t="shared" si="0"/>
        <v>0</v>
      </c>
      <c r="G17" s="38">
        <f>C17*Settings!$C$42*Settings!$C$41</f>
        <v>0</v>
      </c>
      <c r="H17" s="39"/>
      <c r="I17" s="33"/>
      <c r="J17" s="38">
        <f>IF(H17="Yes",C17*Settings!$C$29,0)</f>
        <v>0</v>
      </c>
    </row>
    <row r="18" spans="1:10" ht="15" customHeight="1" x14ac:dyDescent="0.2">
      <c r="A18" s="33"/>
      <c r="B18" s="34"/>
      <c r="C18" s="35"/>
      <c r="D18" s="36">
        <f t="shared" si="1"/>
        <v>0</v>
      </c>
      <c r="E18" s="37">
        <f>IF(Settings!$C$9="Motorcycle",IF(D18&lt;=Settings!$C$19,Settings!$C$16,Settings!$D$16),IF(Settings!$C$9="Bicycle",IF(D18&lt;=Settings!$C$19,Settings!$C$17,Settings!$D$17),IF(D18&lt;=Settings!$C$19,Settings!$C$15,Settings!$D$15)))</f>
        <v>0.45</v>
      </c>
      <c r="F18" s="38">
        <f t="shared" si="0"/>
        <v>0</v>
      </c>
      <c r="G18" s="38">
        <f>C18*Settings!$C$42*Settings!$C$41</f>
        <v>0</v>
      </c>
      <c r="H18" s="39"/>
      <c r="I18" s="33"/>
      <c r="J18" s="38">
        <f>IF(H18="Yes",C18*Settings!$C$29,0)</f>
        <v>0</v>
      </c>
    </row>
    <row r="19" spans="1:10" ht="15" customHeight="1" x14ac:dyDescent="0.2">
      <c r="A19" s="33"/>
      <c r="B19" s="34"/>
      <c r="C19" s="35"/>
      <c r="D19" s="36">
        <f t="shared" si="1"/>
        <v>0</v>
      </c>
      <c r="E19" s="37">
        <f>IF(Settings!$C$9="Motorcycle",IF(D19&lt;=Settings!$C$19,Settings!$C$16,Settings!$D$16),IF(Settings!$C$9="Bicycle",IF(D19&lt;=Settings!$C$19,Settings!$C$17,Settings!$D$17),IF(D19&lt;=Settings!$C$19,Settings!$C$15,Settings!$D$15)))</f>
        <v>0.45</v>
      </c>
      <c r="F19" s="38">
        <f t="shared" si="0"/>
        <v>0</v>
      </c>
      <c r="G19" s="38">
        <f>C19*Settings!$C$42*Settings!$C$41</f>
        <v>0</v>
      </c>
      <c r="H19" s="39"/>
      <c r="I19" s="33"/>
      <c r="J19" s="38">
        <f>IF(H19="Yes",C19*Settings!$C$29,0)</f>
        <v>0</v>
      </c>
    </row>
    <row r="20" spans="1:10" ht="15" customHeight="1" x14ac:dyDescent="0.2">
      <c r="A20" s="33"/>
      <c r="B20" s="34"/>
      <c r="C20" s="35"/>
      <c r="D20" s="36">
        <f t="shared" si="1"/>
        <v>0</v>
      </c>
      <c r="E20" s="37">
        <f>IF(Settings!$C$9="Motorcycle",IF(D20&lt;=Settings!$C$19,Settings!$C$16,Settings!$D$16),IF(Settings!$C$9="Bicycle",IF(D20&lt;=Settings!$C$19,Settings!$C$17,Settings!$D$17),IF(D20&lt;=Settings!$C$19,Settings!$C$15,Settings!$D$15)))</f>
        <v>0.45</v>
      </c>
      <c r="F20" s="38">
        <f t="shared" si="0"/>
        <v>0</v>
      </c>
      <c r="G20" s="38">
        <f>C20*Settings!$C$42*Settings!$C$41</f>
        <v>0</v>
      </c>
      <c r="H20" s="39"/>
      <c r="I20" s="33"/>
      <c r="J20" s="38">
        <f>IF(H20="Yes",C20*Settings!$C$29,0)</f>
        <v>0</v>
      </c>
    </row>
    <row r="21" spans="1:10" ht="15" customHeight="1" x14ac:dyDescent="0.2">
      <c r="A21" s="33"/>
      <c r="B21" s="34"/>
      <c r="C21" s="35"/>
      <c r="D21" s="36">
        <f t="shared" si="1"/>
        <v>0</v>
      </c>
      <c r="E21" s="37">
        <f>IF(Settings!$C$9="Motorcycle",IF(D21&lt;=Settings!$C$19,Settings!$C$16,Settings!$D$16),IF(Settings!$C$9="Bicycle",IF(D21&lt;=Settings!$C$19,Settings!$C$17,Settings!$D$17),IF(D21&lt;=Settings!$C$19,Settings!$C$15,Settings!$D$15)))</f>
        <v>0.45</v>
      </c>
      <c r="F21" s="38">
        <f t="shared" si="0"/>
        <v>0</v>
      </c>
      <c r="G21" s="38">
        <f>C21*Settings!$C$42*Settings!$C$41</f>
        <v>0</v>
      </c>
      <c r="H21" s="39"/>
      <c r="I21" s="33"/>
      <c r="J21" s="38">
        <f>IF(H21="Yes",C21*Settings!$C$29,0)</f>
        <v>0</v>
      </c>
    </row>
    <row r="22" spans="1:10" ht="15" customHeight="1" x14ac:dyDescent="0.2">
      <c r="A22" s="33"/>
      <c r="B22" s="34"/>
      <c r="C22" s="35"/>
      <c r="D22" s="36">
        <f t="shared" si="1"/>
        <v>0</v>
      </c>
      <c r="E22" s="37">
        <f>IF(Settings!$C$9="Motorcycle",IF(D22&lt;=Settings!$C$19,Settings!$C$16,Settings!$D$16),IF(Settings!$C$9="Bicycle",IF(D22&lt;=Settings!$C$19,Settings!$C$17,Settings!$D$17),IF(D22&lt;=Settings!$C$19,Settings!$C$15,Settings!$D$15)))</f>
        <v>0.45</v>
      </c>
      <c r="F22" s="38">
        <f t="shared" si="0"/>
        <v>0</v>
      </c>
      <c r="G22" s="38">
        <f>C22*Settings!$C$42*Settings!$C$41</f>
        <v>0</v>
      </c>
      <c r="H22" s="39"/>
      <c r="I22" s="33"/>
      <c r="J22" s="38">
        <f>IF(H22="Yes",C22*Settings!$C$29,0)</f>
        <v>0</v>
      </c>
    </row>
    <row r="23" spans="1:10" ht="15" customHeight="1" x14ac:dyDescent="0.2">
      <c r="A23" s="33"/>
      <c r="B23" s="34"/>
      <c r="C23" s="35"/>
      <c r="D23" s="36">
        <f t="shared" si="1"/>
        <v>0</v>
      </c>
      <c r="E23" s="37">
        <f>IF(Settings!$C$9="Motorcycle",IF(D23&lt;=Settings!$C$19,Settings!$C$16,Settings!$D$16),IF(Settings!$C$9="Bicycle",IF(D23&lt;=Settings!$C$19,Settings!$C$17,Settings!$D$17),IF(D23&lt;=Settings!$C$19,Settings!$C$15,Settings!$D$15)))</f>
        <v>0.45</v>
      </c>
      <c r="F23" s="38">
        <f t="shared" si="0"/>
        <v>0</v>
      </c>
      <c r="G23" s="38">
        <f>C23*Settings!$C$42*Settings!$C$41</f>
        <v>0</v>
      </c>
      <c r="H23" s="39"/>
      <c r="I23" s="33"/>
      <c r="J23" s="38">
        <f>IF(H23="Yes",C23*Settings!$C$29,0)</f>
        <v>0</v>
      </c>
    </row>
    <row r="24" spans="1:10" ht="15" customHeight="1" x14ac:dyDescent="0.2">
      <c r="A24" s="33"/>
      <c r="B24" s="34"/>
      <c r="C24" s="35"/>
      <c r="D24" s="36">
        <f t="shared" si="1"/>
        <v>0</v>
      </c>
      <c r="E24" s="37">
        <f>IF(Settings!$C$9="Motorcycle",IF(D24&lt;=Settings!$C$19,Settings!$C$16,Settings!$D$16),IF(Settings!$C$9="Bicycle",IF(D24&lt;=Settings!$C$19,Settings!$C$17,Settings!$D$17),IF(D24&lt;=Settings!$C$19,Settings!$C$15,Settings!$D$15)))</f>
        <v>0.45</v>
      </c>
      <c r="F24" s="38">
        <f t="shared" si="0"/>
        <v>0</v>
      </c>
      <c r="G24" s="38">
        <f>C24*Settings!$C$42*Settings!$C$41</f>
        <v>0</v>
      </c>
      <c r="H24" s="39"/>
      <c r="I24" s="33"/>
      <c r="J24" s="38">
        <f>IF(H24="Yes",C24*Settings!$C$29,0)</f>
        <v>0</v>
      </c>
    </row>
    <row r="25" spans="1:10" ht="15" customHeight="1" x14ac:dyDescent="0.2">
      <c r="A25" s="33"/>
      <c r="B25" s="34"/>
      <c r="C25" s="35"/>
      <c r="D25" s="36">
        <f t="shared" si="1"/>
        <v>0</v>
      </c>
      <c r="E25" s="37">
        <f>IF(Settings!$C$9="Motorcycle",IF(D25&lt;=Settings!$C$19,Settings!$C$16,Settings!$D$16),IF(Settings!$C$9="Bicycle",IF(D25&lt;=Settings!$C$19,Settings!$C$17,Settings!$D$17),IF(D25&lt;=Settings!$C$19,Settings!$C$15,Settings!$D$15)))</f>
        <v>0.45</v>
      </c>
      <c r="F25" s="38">
        <f t="shared" si="0"/>
        <v>0</v>
      </c>
      <c r="G25" s="38">
        <f>C25*Settings!$C$42*Settings!$C$41</f>
        <v>0</v>
      </c>
      <c r="H25" s="39"/>
      <c r="I25" s="33"/>
      <c r="J25" s="38">
        <f>IF(H25="Yes",C25*Settings!$C$29,0)</f>
        <v>0</v>
      </c>
    </row>
    <row r="26" spans="1:10" ht="15" customHeight="1" x14ac:dyDescent="0.2">
      <c r="A26" s="33"/>
      <c r="B26" s="34"/>
      <c r="C26" s="35"/>
      <c r="D26" s="36">
        <f t="shared" si="1"/>
        <v>0</v>
      </c>
      <c r="E26" s="37">
        <f>IF(Settings!$C$9="Motorcycle",IF(D26&lt;=Settings!$C$19,Settings!$C$16,Settings!$D$16),IF(Settings!$C$9="Bicycle",IF(D26&lt;=Settings!$C$19,Settings!$C$17,Settings!$D$17),IF(D26&lt;=Settings!$C$19,Settings!$C$15,Settings!$D$15)))</f>
        <v>0.45</v>
      </c>
      <c r="F26" s="38">
        <f t="shared" si="0"/>
        <v>0</v>
      </c>
      <c r="G26" s="38">
        <f>C26*Settings!$C$42*Settings!$C$41</f>
        <v>0</v>
      </c>
      <c r="H26" s="39"/>
      <c r="I26" s="33"/>
      <c r="J26" s="38">
        <f>IF(H26="Yes",C26*Settings!$C$29,0)</f>
        <v>0</v>
      </c>
    </row>
    <row r="27" spans="1:10" ht="15" customHeight="1" x14ac:dyDescent="0.2">
      <c r="A27" s="33"/>
      <c r="B27" s="34"/>
      <c r="C27" s="35"/>
      <c r="D27" s="36">
        <f t="shared" si="1"/>
        <v>0</v>
      </c>
      <c r="E27" s="37">
        <f>IF(Settings!$C$9="Motorcycle",IF(D27&lt;=Settings!$C$19,Settings!$C$16,Settings!$D$16),IF(Settings!$C$9="Bicycle",IF(D27&lt;=Settings!$C$19,Settings!$C$17,Settings!$D$17),IF(D27&lt;=Settings!$C$19,Settings!$C$15,Settings!$D$15)))</f>
        <v>0.45</v>
      </c>
      <c r="F27" s="38">
        <f t="shared" si="0"/>
        <v>0</v>
      </c>
      <c r="G27" s="38">
        <f>C27*Settings!$C$42*Settings!$C$41</f>
        <v>0</v>
      </c>
      <c r="H27" s="39"/>
      <c r="I27" s="33"/>
      <c r="J27" s="38">
        <f>IF(H27="Yes",C27*Settings!$C$29,0)</f>
        <v>0</v>
      </c>
    </row>
    <row r="28" spans="1:10" ht="15" customHeight="1" x14ac:dyDescent="0.2">
      <c r="A28" s="33"/>
      <c r="B28" s="34"/>
      <c r="C28" s="35"/>
      <c r="D28" s="36">
        <f t="shared" si="1"/>
        <v>0</v>
      </c>
      <c r="E28" s="37">
        <f>IF(Settings!$C$9="Motorcycle",IF(D28&lt;=Settings!$C$19,Settings!$C$16,Settings!$D$16),IF(Settings!$C$9="Bicycle",IF(D28&lt;=Settings!$C$19,Settings!$C$17,Settings!$D$17),IF(D28&lt;=Settings!$C$19,Settings!$C$15,Settings!$D$15)))</f>
        <v>0.45</v>
      </c>
      <c r="F28" s="38">
        <f t="shared" si="0"/>
        <v>0</v>
      </c>
      <c r="G28" s="38">
        <f>C28*Settings!$C$42*Settings!$C$41</f>
        <v>0</v>
      </c>
      <c r="H28" s="39"/>
      <c r="I28" s="33"/>
      <c r="J28" s="38">
        <f>IF(H28="Yes",C28*Settings!$C$29,0)</f>
        <v>0</v>
      </c>
    </row>
    <row r="29" spans="1:10" ht="15" customHeight="1" x14ac:dyDescent="0.2">
      <c r="A29" s="33"/>
      <c r="B29" s="34"/>
      <c r="C29" s="35"/>
      <c r="D29" s="36">
        <f t="shared" si="1"/>
        <v>0</v>
      </c>
      <c r="E29" s="37">
        <f>IF(Settings!$C$9="Motorcycle",IF(D29&lt;=Settings!$C$19,Settings!$C$16,Settings!$D$16),IF(Settings!$C$9="Bicycle",IF(D29&lt;=Settings!$C$19,Settings!$C$17,Settings!$D$17),IF(D29&lt;=Settings!$C$19,Settings!$C$15,Settings!$D$15)))</f>
        <v>0.45</v>
      </c>
      <c r="F29" s="38">
        <f t="shared" si="0"/>
        <v>0</v>
      </c>
      <c r="G29" s="38">
        <f>C29*Settings!$C$42*Settings!$C$41</f>
        <v>0</v>
      </c>
      <c r="H29" s="39"/>
      <c r="I29" s="33"/>
      <c r="J29" s="38">
        <f>IF(H29="Yes",C29*Settings!$C$29,0)</f>
        <v>0</v>
      </c>
    </row>
    <row r="30" spans="1:10" ht="15" customHeight="1" x14ac:dyDescent="0.2">
      <c r="A30" s="33"/>
      <c r="B30" s="34"/>
      <c r="C30" s="35"/>
      <c r="D30" s="36">
        <f t="shared" si="1"/>
        <v>0</v>
      </c>
      <c r="E30" s="37">
        <f>IF(Settings!$C$9="Motorcycle",IF(D30&lt;=Settings!$C$19,Settings!$C$16,Settings!$D$16),IF(Settings!$C$9="Bicycle",IF(D30&lt;=Settings!$C$19,Settings!$C$17,Settings!$D$17),IF(D30&lt;=Settings!$C$19,Settings!$C$15,Settings!$D$15)))</f>
        <v>0.45</v>
      </c>
      <c r="F30" s="38">
        <f t="shared" si="0"/>
        <v>0</v>
      </c>
      <c r="G30" s="38">
        <f>C30*Settings!$C$42*Settings!$C$41</f>
        <v>0</v>
      </c>
      <c r="H30" s="39"/>
      <c r="I30" s="33"/>
      <c r="J30" s="38">
        <f>IF(H30="Yes",C30*Settings!$C$29,0)</f>
        <v>0</v>
      </c>
    </row>
    <row r="31" spans="1:10" ht="15" customHeight="1" x14ac:dyDescent="0.2">
      <c r="A31" s="33"/>
      <c r="B31" s="34"/>
      <c r="C31" s="35"/>
      <c r="D31" s="36">
        <f t="shared" si="1"/>
        <v>0</v>
      </c>
      <c r="E31" s="37">
        <f>IF(Settings!$C$9="Motorcycle",IF(D31&lt;=Settings!$C$19,Settings!$C$16,Settings!$D$16),IF(Settings!$C$9="Bicycle",IF(D31&lt;=Settings!$C$19,Settings!$C$17,Settings!$D$17),IF(D31&lt;=Settings!$C$19,Settings!$C$15,Settings!$D$15)))</f>
        <v>0.45</v>
      </c>
      <c r="F31" s="38">
        <f t="shared" si="0"/>
        <v>0</v>
      </c>
      <c r="G31" s="38">
        <f>C31*Settings!$C$42*Settings!$C$41</f>
        <v>0</v>
      </c>
      <c r="H31" s="39"/>
      <c r="I31" s="33"/>
      <c r="J31" s="38">
        <f>IF(H31="Yes",C31*Settings!$C$29,0)</f>
        <v>0</v>
      </c>
    </row>
    <row r="33" spans="1:10" ht="15" customHeight="1" x14ac:dyDescent="0.2">
      <c r="A33" s="28" t="s">
        <v>100</v>
      </c>
      <c r="C33" s="29">
        <f>SUM(C11:C31)</f>
        <v>0</v>
      </c>
      <c r="D33" s="29">
        <f>D31</f>
        <v>0</v>
      </c>
      <c r="F33" s="30">
        <f>SUM(F11:F31)</f>
        <v>0</v>
      </c>
      <c r="G33" s="30">
        <f>SUM(G11:G31)</f>
        <v>0</v>
      </c>
      <c r="J33" s="30">
        <f>SUM(J11:J31)</f>
        <v>0</v>
      </c>
    </row>
    <row r="35" spans="1:10" ht="15" customHeight="1" x14ac:dyDescent="0.2">
      <c r="A35" s="1" t="s">
        <v>101</v>
      </c>
      <c r="B35" s="1"/>
      <c r="C35" s="1"/>
      <c r="D35" s="1"/>
      <c r="E35" s="1"/>
      <c r="F35" s="1"/>
      <c r="G35" s="1"/>
      <c r="H35" s="1"/>
      <c r="I35" s="1"/>
      <c r="J35" s="1"/>
    </row>
  </sheetData>
  <sheetProtection password="DE80" sheet="1" formatColumns="0" formatRows="0"/>
  <mergeCells count="6">
    <mergeCell ref="A35:J35"/>
    <mergeCell ref="A1:J1"/>
    <mergeCell ref="A3:J3"/>
    <mergeCell ref="A4:J4"/>
    <mergeCell ref="A5:E5"/>
    <mergeCell ref="F5:J5"/>
  </mergeCells>
  <pageMargins left="0.75" right="0.75" top="1" bottom="1" header="0.511811023622047" footer="0.511811023622047"/>
  <pageSetup paperSize="9" orientation="landscape" horizontalDpi="300" verticalDpi="30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xr:uid="{00000000-0002-0000-0200-000000000000}">
          <x14:formula1>
            <xm:f>Settings!$B$64:$B$65</xm:f>
          </x14:formula1>
          <x14:formula2>
            <xm:f>0</xm:f>
          </x14:formula2>
          <xm:sqref>H11:H31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35"/>
  <sheetViews>
    <sheetView zoomScaleNormal="100" workbookViewId="0"/>
  </sheetViews>
  <sheetFormatPr baseColWidth="10" defaultColWidth="8.6640625" defaultRowHeight="15" x14ac:dyDescent="0.2"/>
  <cols>
    <col min="1" max="1" width="22" customWidth="1"/>
    <col min="2" max="2" width="12" customWidth="1"/>
    <col min="3" max="3" width="10" customWidth="1"/>
    <col min="4" max="4" width="14" customWidth="1"/>
    <col min="5" max="6" width="12" customWidth="1"/>
    <col min="7" max="7" width="10" customWidth="1"/>
    <col min="8" max="8" width="14" customWidth="1"/>
    <col min="9" max="9" width="22" customWidth="1"/>
    <col min="10" max="10" width="16" customWidth="1"/>
  </cols>
  <sheetData>
    <row r="1" spans="1:10" ht="15" customHeight="1" x14ac:dyDescent="0.2">
      <c r="A1" s="6">
        <f>Settings!C5</f>
        <v>0</v>
      </c>
      <c r="B1" s="6"/>
      <c r="C1" s="6"/>
      <c r="D1" s="6"/>
      <c r="E1" s="6"/>
      <c r="F1" s="6"/>
      <c r="G1" s="6"/>
      <c r="H1" s="6"/>
      <c r="I1" s="6"/>
      <c r="J1" s="6"/>
    </row>
    <row r="3" spans="1:10" ht="17.25" customHeight="1" x14ac:dyDescent="0.2">
      <c r="A3" s="5" t="s">
        <v>91</v>
      </c>
      <c r="B3" s="5"/>
      <c r="C3" s="5"/>
      <c r="D3" s="5"/>
      <c r="E3" s="5"/>
      <c r="F3" s="5"/>
      <c r="G3" s="5"/>
      <c r="H3" s="5"/>
      <c r="I3" s="5"/>
      <c r="J3" s="5"/>
    </row>
    <row r="4" spans="1:10" ht="15" customHeight="1" x14ac:dyDescent="0.2">
      <c r="A4" s="4" t="str">
        <f>"Month 02 - Period ending: "&amp;TEXT(Settings!C7,"DD/MM/YYYY")</f>
        <v>Month 02 - Period ending: 00/01/1900</v>
      </c>
      <c r="B4" s="4"/>
      <c r="C4" s="4"/>
      <c r="D4" s="4"/>
      <c r="E4" s="4"/>
      <c r="F4" s="4"/>
      <c r="G4" s="4"/>
      <c r="H4" s="4"/>
      <c r="I4" s="4"/>
      <c r="J4" s="4"/>
    </row>
    <row r="5" spans="1:10" ht="15" customHeight="1" x14ac:dyDescent="0.2">
      <c r="A5" s="2" t="str">
        <f>"Employee: "&amp;Settings!C6&amp;"    Reg: "&amp;Settings!C8</f>
        <v xml:space="preserve">Employee:     Reg: </v>
      </c>
      <c r="B5" s="2"/>
      <c r="C5" s="2"/>
      <c r="D5" s="2"/>
      <c r="E5" s="2"/>
      <c r="F5" s="2" t="str">
        <f>"Vehicle: "&amp;Settings!C9&amp;"    Engine: "&amp;TEXT(Settings!C10,"#,##0")&amp;"cc    Fuel: "&amp;Settings!C11</f>
        <v xml:space="preserve">Vehicle:     Engine: 0cc    Fuel: </v>
      </c>
      <c r="G5" s="2"/>
      <c r="H5" s="2"/>
      <c r="I5" s="2"/>
      <c r="J5" s="2"/>
    </row>
    <row r="7" spans="1:10" ht="15" customHeight="1" x14ac:dyDescent="0.2">
      <c r="E7" s="31" t="s">
        <v>92</v>
      </c>
    </row>
    <row r="8" spans="1:10" ht="15" customHeight="1" x14ac:dyDescent="0.2">
      <c r="A8" s="32" t="s">
        <v>93</v>
      </c>
      <c r="B8" s="32" t="s">
        <v>94</v>
      </c>
      <c r="C8" s="32" t="s">
        <v>74</v>
      </c>
      <c r="D8" s="32" t="s">
        <v>95</v>
      </c>
      <c r="E8" s="32" t="s">
        <v>96</v>
      </c>
      <c r="F8" s="32" t="s">
        <v>75</v>
      </c>
      <c r="G8" s="32" t="s">
        <v>76</v>
      </c>
      <c r="H8" s="32" t="s">
        <v>97</v>
      </c>
      <c r="I8" s="32" t="s">
        <v>98</v>
      </c>
      <c r="J8" s="32" t="s">
        <v>99</v>
      </c>
    </row>
    <row r="11" spans="1:10" ht="15" customHeight="1" x14ac:dyDescent="0.2">
      <c r="A11" s="33"/>
      <c r="B11" s="34"/>
      <c r="C11" s="35"/>
      <c r="D11" s="36">
        <f>'Month 01'!D33+C11</f>
        <v>0</v>
      </c>
      <c r="E11" s="37">
        <f>IF(Settings!$C$9="Motorcycle",IF(D11&lt;=Settings!$C$19,Settings!$C$16,Settings!$D$16),IF(Settings!$C$9="Bicycle",IF(D11&lt;=Settings!$C$19,Settings!$C$17,Settings!$D$17),IF(D11&lt;=Settings!$C$19,Settings!$C$15,Settings!$D$15)))</f>
        <v>0.45</v>
      </c>
      <c r="F11" s="38">
        <f t="shared" ref="F11:F31" si="0">C11*E11</f>
        <v>0</v>
      </c>
      <c r="G11" s="38">
        <f>C11*Settings!$C$42*Settings!$C$41</f>
        <v>0</v>
      </c>
      <c r="H11" s="39"/>
      <c r="I11" s="33"/>
      <c r="J11" s="38">
        <f>IF(H11="Yes",C11*Settings!$C$29,0)</f>
        <v>0</v>
      </c>
    </row>
    <row r="12" spans="1:10" ht="15" customHeight="1" x14ac:dyDescent="0.2">
      <c r="A12" s="33"/>
      <c r="B12" s="34"/>
      <c r="C12" s="35"/>
      <c r="D12" s="36">
        <f t="shared" ref="D12:D31" si="1">D11+C12</f>
        <v>0</v>
      </c>
      <c r="E12" s="37">
        <f>IF(Settings!$C$9="Motorcycle",IF(D12&lt;=Settings!$C$19,Settings!$C$16,Settings!$D$16),IF(Settings!$C$9="Bicycle",IF(D12&lt;=Settings!$C$19,Settings!$C$17,Settings!$D$17),IF(D12&lt;=Settings!$C$19,Settings!$C$15,Settings!$D$15)))</f>
        <v>0.45</v>
      </c>
      <c r="F12" s="38">
        <f t="shared" si="0"/>
        <v>0</v>
      </c>
      <c r="G12" s="38">
        <f>C12*Settings!$C$42*Settings!$C$41</f>
        <v>0</v>
      </c>
      <c r="H12" s="39"/>
      <c r="I12" s="33"/>
      <c r="J12" s="38">
        <f>IF(H12="Yes",C12*Settings!$C$29,0)</f>
        <v>0</v>
      </c>
    </row>
    <row r="13" spans="1:10" ht="15" customHeight="1" x14ac:dyDescent="0.2">
      <c r="A13" s="33"/>
      <c r="B13" s="34"/>
      <c r="C13" s="35"/>
      <c r="D13" s="36">
        <f t="shared" si="1"/>
        <v>0</v>
      </c>
      <c r="E13" s="37">
        <f>IF(Settings!$C$9="Motorcycle",IF(D13&lt;=Settings!$C$19,Settings!$C$16,Settings!$D$16),IF(Settings!$C$9="Bicycle",IF(D13&lt;=Settings!$C$19,Settings!$C$17,Settings!$D$17),IF(D13&lt;=Settings!$C$19,Settings!$C$15,Settings!$D$15)))</f>
        <v>0.45</v>
      </c>
      <c r="F13" s="38">
        <f t="shared" si="0"/>
        <v>0</v>
      </c>
      <c r="G13" s="38">
        <f>C13*Settings!$C$42*Settings!$C$41</f>
        <v>0</v>
      </c>
      <c r="H13" s="39"/>
      <c r="I13" s="33"/>
      <c r="J13" s="38">
        <f>IF(H13="Yes",C13*Settings!$C$29,0)</f>
        <v>0</v>
      </c>
    </row>
    <row r="14" spans="1:10" ht="15" customHeight="1" x14ac:dyDescent="0.2">
      <c r="A14" s="33"/>
      <c r="B14" s="34"/>
      <c r="C14" s="35"/>
      <c r="D14" s="36">
        <f t="shared" si="1"/>
        <v>0</v>
      </c>
      <c r="E14" s="37">
        <f>IF(Settings!$C$9="Motorcycle",IF(D14&lt;=Settings!$C$19,Settings!$C$16,Settings!$D$16),IF(Settings!$C$9="Bicycle",IF(D14&lt;=Settings!$C$19,Settings!$C$17,Settings!$D$17),IF(D14&lt;=Settings!$C$19,Settings!$C$15,Settings!$D$15)))</f>
        <v>0.45</v>
      </c>
      <c r="F14" s="38">
        <f t="shared" si="0"/>
        <v>0</v>
      </c>
      <c r="G14" s="38">
        <f>C14*Settings!$C$42*Settings!$C$41</f>
        <v>0</v>
      </c>
      <c r="H14" s="39"/>
      <c r="I14" s="33"/>
      <c r="J14" s="38">
        <f>IF(H14="Yes",C14*Settings!$C$29,0)</f>
        <v>0</v>
      </c>
    </row>
    <row r="15" spans="1:10" ht="15" customHeight="1" x14ac:dyDescent="0.2">
      <c r="A15" s="33"/>
      <c r="B15" s="34"/>
      <c r="C15" s="35"/>
      <c r="D15" s="36">
        <f t="shared" si="1"/>
        <v>0</v>
      </c>
      <c r="E15" s="37">
        <f>IF(Settings!$C$9="Motorcycle",IF(D15&lt;=Settings!$C$19,Settings!$C$16,Settings!$D$16),IF(Settings!$C$9="Bicycle",IF(D15&lt;=Settings!$C$19,Settings!$C$17,Settings!$D$17),IF(D15&lt;=Settings!$C$19,Settings!$C$15,Settings!$D$15)))</f>
        <v>0.45</v>
      </c>
      <c r="F15" s="38">
        <f t="shared" si="0"/>
        <v>0</v>
      </c>
      <c r="G15" s="38">
        <f>C15*Settings!$C$42*Settings!$C$41</f>
        <v>0</v>
      </c>
      <c r="H15" s="39"/>
      <c r="I15" s="33"/>
      <c r="J15" s="38">
        <f>IF(H15="Yes",C15*Settings!$C$29,0)</f>
        <v>0</v>
      </c>
    </row>
    <row r="16" spans="1:10" ht="15" customHeight="1" x14ac:dyDescent="0.2">
      <c r="A16" s="33"/>
      <c r="B16" s="34"/>
      <c r="C16" s="35"/>
      <c r="D16" s="36">
        <f t="shared" si="1"/>
        <v>0</v>
      </c>
      <c r="E16" s="37">
        <f>IF(Settings!$C$9="Motorcycle",IF(D16&lt;=Settings!$C$19,Settings!$C$16,Settings!$D$16),IF(Settings!$C$9="Bicycle",IF(D16&lt;=Settings!$C$19,Settings!$C$17,Settings!$D$17),IF(D16&lt;=Settings!$C$19,Settings!$C$15,Settings!$D$15)))</f>
        <v>0.45</v>
      </c>
      <c r="F16" s="38">
        <f t="shared" si="0"/>
        <v>0</v>
      </c>
      <c r="G16" s="38">
        <f>C16*Settings!$C$42*Settings!$C$41</f>
        <v>0</v>
      </c>
      <c r="H16" s="39"/>
      <c r="I16" s="33"/>
      <c r="J16" s="38">
        <f>IF(H16="Yes",C16*Settings!$C$29,0)</f>
        <v>0</v>
      </c>
    </row>
    <row r="17" spans="1:10" ht="15" customHeight="1" x14ac:dyDescent="0.2">
      <c r="A17" s="33"/>
      <c r="B17" s="34"/>
      <c r="C17" s="35"/>
      <c r="D17" s="36">
        <f t="shared" si="1"/>
        <v>0</v>
      </c>
      <c r="E17" s="37">
        <f>IF(Settings!$C$9="Motorcycle",IF(D17&lt;=Settings!$C$19,Settings!$C$16,Settings!$D$16),IF(Settings!$C$9="Bicycle",IF(D17&lt;=Settings!$C$19,Settings!$C$17,Settings!$D$17),IF(D17&lt;=Settings!$C$19,Settings!$C$15,Settings!$D$15)))</f>
        <v>0.45</v>
      </c>
      <c r="F17" s="38">
        <f t="shared" si="0"/>
        <v>0</v>
      </c>
      <c r="G17" s="38">
        <f>C17*Settings!$C$42*Settings!$C$41</f>
        <v>0</v>
      </c>
      <c r="H17" s="39"/>
      <c r="I17" s="33"/>
      <c r="J17" s="38">
        <f>IF(H17="Yes",C17*Settings!$C$29,0)</f>
        <v>0</v>
      </c>
    </row>
    <row r="18" spans="1:10" ht="15" customHeight="1" x14ac:dyDescent="0.2">
      <c r="A18" s="33"/>
      <c r="B18" s="34"/>
      <c r="C18" s="35"/>
      <c r="D18" s="36">
        <f t="shared" si="1"/>
        <v>0</v>
      </c>
      <c r="E18" s="37">
        <f>IF(Settings!$C$9="Motorcycle",IF(D18&lt;=Settings!$C$19,Settings!$C$16,Settings!$D$16),IF(Settings!$C$9="Bicycle",IF(D18&lt;=Settings!$C$19,Settings!$C$17,Settings!$D$17),IF(D18&lt;=Settings!$C$19,Settings!$C$15,Settings!$D$15)))</f>
        <v>0.45</v>
      </c>
      <c r="F18" s="38">
        <f t="shared" si="0"/>
        <v>0</v>
      </c>
      <c r="G18" s="38">
        <f>C18*Settings!$C$42*Settings!$C$41</f>
        <v>0</v>
      </c>
      <c r="H18" s="39"/>
      <c r="I18" s="33"/>
      <c r="J18" s="38">
        <f>IF(H18="Yes",C18*Settings!$C$29,0)</f>
        <v>0</v>
      </c>
    </row>
    <row r="19" spans="1:10" ht="15" customHeight="1" x14ac:dyDescent="0.2">
      <c r="A19" s="33"/>
      <c r="B19" s="34"/>
      <c r="C19" s="35"/>
      <c r="D19" s="36">
        <f t="shared" si="1"/>
        <v>0</v>
      </c>
      <c r="E19" s="37">
        <f>IF(Settings!$C$9="Motorcycle",IF(D19&lt;=Settings!$C$19,Settings!$C$16,Settings!$D$16),IF(Settings!$C$9="Bicycle",IF(D19&lt;=Settings!$C$19,Settings!$C$17,Settings!$D$17),IF(D19&lt;=Settings!$C$19,Settings!$C$15,Settings!$D$15)))</f>
        <v>0.45</v>
      </c>
      <c r="F19" s="38">
        <f t="shared" si="0"/>
        <v>0</v>
      </c>
      <c r="G19" s="38">
        <f>C19*Settings!$C$42*Settings!$C$41</f>
        <v>0</v>
      </c>
      <c r="H19" s="39"/>
      <c r="I19" s="33"/>
      <c r="J19" s="38">
        <f>IF(H19="Yes",C19*Settings!$C$29,0)</f>
        <v>0</v>
      </c>
    </row>
    <row r="20" spans="1:10" ht="15" customHeight="1" x14ac:dyDescent="0.2">
      <c r="A20" s="33"/>
      <c r="B20" s="34"/>
      <c r="C20" s="35"/>
      <c r="D20" s="36">
        <f t="shared" si="1"/>
        <v>0</v>
      </c>
      <c r="E20" s="37">
        <f>IF(Settings!$C$9="Motorcycle",IF(D20&lt;=Settings!$C$19,Settings!$C$16,Settings!$D$16),IF(Settings!$C$9="Bicycle",IF(D20&lt;=Settings!$C$19,Settings!$C$17,Settings!$D$17),IF(D20&lt;=Settings!$C$19,Settings!$C$15,Settings!$D$15)))</f>
        <v>0.45</v>
      </c>
      <c r="F20" s="38">
        <f t="shared" si="0"/>
        <v>0</v>
      </c>
      <c r="G20" s="38">
        <f>C20*Settings!$C$42*Settings!$C$41</f>
        <v>0</v>
      </c>
      <c r="H20" s="39"/>
      <c r="I20" s="33"/>
      <c r="J20" s="38">
        <f>IF(H20="Yes",C20*Settings!$C$29,0)</f>
        <v>0</v>
      </c>
    </row>
    <row r="21" spans="1:10" ht="15" customHeight="1" x14ac:dyDescent="0.2">
      <c r="A21" s="33"/>
      <c r="B21" s="34"/>
      <c r="C21" s="35"/>
      <c r="D21" s="36">
        <f t="shared" si="1"/>
        <v>0</v>
      </c>
      <c r="E21" s="37">
        <f>IF(Settings!$C$9="Motorcycle",IF(D21&lt;=Settings!$C$19,Settings!$C$16,Settings!$D$16),IF(Settings!$C$9="Bicycle",IF(D21&lt;=Settings!$C$19,Settings!$C$17,Settings!$D$17),IF(D21&lt;=Settings!$C$19,Settings!$C$15,Settings!$D$15)))</f>
        <v>0.45</v>
      </c>
      <c r="F21" s="38">
        <f t="shared" si="0"/>
        <v>0</v>
      </c>
      <c r="G21" s="38">
        <f>C21*Settings!$C$42*Settings!$C$41</f>
        <v>0</v>
      </c>
      <c r="H21" s="39"/>
      <c r="I21" s="33"/>
      <c r="J21" s="38">
        <f>IF(H21="Yes",C21*Settings!$C$29,0)</f>
        <v>0</v>
      </c>
    </row>
    <row r="22" spans="1:10" ht="15" customHeight="1" x14ac:dyDescent="0.2">
      <c r="A22" s="33"/>
      <c r="B22" s="34"/>
      <c r="C22" s="35"/>
      <c r="D22" s="36">
        <f t="shared" si="1"/>
        <v>0</v>
      </c>
      <c r="E22" s="37">
        <f>IF(Settings!$C$9="Motorcycle",IF(D22&lt;=Settings!$C$19,Settings!$C$16,Settings!$D$16),IF(Settings!$C$9="Bicycle",IF(D22&lt;=Settings!$C$19,Settings!$C$17,Settings!$D$17),IF(D22&lt;=Settings!$C$19,Settings!$C$15,Settings!$D$15)))</f>
        <v>0.45</v>
      </c>
      <c r="F22" s="38">
        <f t="shared" si="0"/>
        <v>0</v>
      </c>
      <c r="G22" s="38">
        <f>C22*Settings!$C$42*Settings!$C$41</f>
        <v>0</v>
      </c>
      <c r="H22" s="39"/>
      <c r="I22" s="33"/>
      <c r="J22" s="38">
        <f>IF(H22="Yes",C22*Settings!$C$29,0)</f>
        <v>0</v>
      </c>
    </row>
    <row r="23" spans="1:10" ht="15" customHeight="1" x14ac:dyDescent="0.2">
      <c r="A23" s="33"/>
      <c r="B23" s="34"/>
      <c r="C23" s="35"/>
      <c r="D23" s="36">
        <f t="shared" si="1"/>
        <v>0</v>
      </c>
      <c r="E23" s="37">
        <f>IF(Settings!$C$9="Motorcycle",IF(D23&lt;=Settings!$C$19,Settings!$C$16,Settings!$D$16),IF(Settings!$C$9="Bicycle",IF(D23&lt;=Settings!$C$19,Settings!$C$17,Settings!$D$17),IF(D23&lt;=Settings!$C$19,Settings!$C$15,Settings!$D$15)))</f>
        <v>0.45</v>
      </c>
      <c r="F23" s="38">
        <f t="shared" si="0"/>
        <v>0</v>
      </c>
      <c r="G23" s="38">
        <f>C23*Settings!$C$42*Settings!$C$41</f>
        <v>0</v>
      </c>
      <c r="H23" s="39"/>
      <c r="I23" s="33"/>
      <c r="J23" s="38">
        <f>IF(H23="Yes",C23*Settings!$C$29,0)</f>
        <v>0</v>
      </c>
    </row>
    <row r="24" spans="1:10" ht="15" customHeight="1" x14ac:dyDescent="0.2">
      <c r="A24" s="33"/>
      <c r="B24" s="34"/>
      <c r="C24" s="35"/>
      <c r="D24" s="36">
        <f t="shared" si="1"/>
        <v>0</v>
      </c>
      <c r="E24" s="37">
        <f>IF(Settings!$C$9="Motorcycle",IF(D24&lt;=Settings!$C$19,Settings!$C$16,Settings!$D$16),IF(Settings!$C$9="Bicycle",IF(D24&lt;=Settings!$C$19,Settings!$C$17,Settings!$D$17),IF(D24&lt;=Settings!$C$19,Settings!$C$15,Settings!$D$15)))</f>
        <v>0.45</v>
      </c>
      <c r="F24" s="38">
        <f t="shared" si="0"/>
        <v>0</v>
      </c>
      <c r="G24" s="38">
        <f>C24*Settings!$C$42*Settings!$C$41</f>
        <v>0</v>
      </c>
      <c r="H24" s="39"/>
      <c r="I24" s="33"/>
      <c r="J24" s="38">
        <f>IF(H24="Yes",C24*Settings!$C$29,0)</f>
        <v>0</v>
      </c>
    </row>
    <row r="25" spans="1:10" ht="15" customHeight="1" x14ac:dyDescent="0.2">
      <c r="A25" s="33"/>
      <c r="B25" s="34"/>
      <c r="C25" s="35"/>
      <c r="D25" s="36">
        <f t="shared" si="1"/>
        <v>0</v>
      </c>
      <c r="E25" s="37">
        <f>IF(Settings!$C$9="Motorcycle",IF(D25&lt;=Settings!$C$19,Settings!$C$16,Settings!$D$16),IF(Settings!$C$9="Bicycle",IF(D25&lt;=Settings!$C$19,Settings!$C$17,Settings!$D$17),IF(D25&lt;=Settings!$C$19,Settings!$C$15,Settings!$D$15)))</f>
        <v>0.45</v>
      </c>
      <c r="F25" s="38">
        <f t="shared" si="0"/>
        <v>0</v>
      </c>
      <c r="G25" s="38">
        <f>C25*Settings!$C$42*Settings!$C$41</f>
        <v>0</v>
      </c>
      <c r="H25" s="39"/>
      <c r="I25" s="33"/>
      <c r="J25" s="38">
        <f>IF(H25="Yes",C25*Settings!$C$29,0)</f>
        <v>0</v>
      </c>
    </row>
    <row r="26" spans="1:10" ht="15" customHeight="1" x14ac:dyDescent="0.2">
      <c r="A26" s="33"/>
      <c r="B26" s="34"/>
      <c r="C26" s="35"/>
      <c r="D26" s="36">
        <f t="shared" si="1"/>
        <v>0</v>
      </c>
      <c r="E26" s="37">
        <f>IF(Settings!$C$9="Motorcycle",IF(D26&lt;=Settings!$C$19,Settings!$C$16,Settings!$D$16),IF(Settings!$C$9="Bicycle",IF(D26&lt;=Settings!$C$19,Settings!$C$17,Settings!$D$17),IF(D26&lt;=Settings!$C$19,Settings!$C$15,Settings!$D$15)))</f>
        <v>0.45</v>
      </c>
      <c r="F26" s="38">
        <f t="shared" si="0"/>
        <v>0</v>
      </c>
      <c r="G26" s="38">
        <f>C26*Settings!$C$42*Settings!$C$41</f>
        <v>0</v>
      </c>
      <c r="H26" s="39"/>
      <c r="I26" s="33"/>
      <c r="J26" s="38">
        <f>IF(H26="Yes",C26*Settings!$C$29,0)</f>
        <v>0</v>
      </c>
    </row>
    <row r="27" spans="1:10" ht="15" customHeight="1" x14ac:dyDescent="0.2">
      <c r="A27" s="33"/>
      <c r="B27" s="34"/>
      <c r="C27" s="35"/>
      <c r="D27" s="36">
        <f t="shared" si="1"/>
        <v>0</v>
      </c>
      <c r="E27" s="37">
        <f>IF(Settings!$C$9="Motorcycle",IF(D27&lt;=Settings!$C$19,Settings!$C$16,Settings!$D$16),IF(Settings!$C$9="Bicycle",IF(D27&lt;=Settings!$C$19,Settings!$C$17,Settings!$D$17),IF(D27&lt;=Settings!$C$19,Settings!$C$15,Settings!$D$15)))</f>
        <v>0.45</v>
      </c>
      <c r="F27" s="38">
        <f t="shared" si="0"/>
        <v>0</v>
      </c>
      <c r="G27" s="38">
        <f>C27*Settings!$C$42*Settings!$C$41</f>
        <v>0</v>
      </c>
      <c r="H27" s="39"/>
      <c r="I27" s="33"/>
      <c r="J27" s="38">
        <f>IF(H27="Yes",C27*Settings!$C$29,0)</f>
        <v>0</v>
      </c>
    </row>
    <row r="28" spans="1:10" ht="15" customHeight="1" x14ac:dyDescent="0.2">
      <c r="A28" s="33"/>
      <c r="B28" s="34"/>
      <c r="C28" s="35"/>
      <c r="D28" s="36">
        <f t="shared" si="1"/>
        <v>0</v>
      </c>
      <c r="E28" s="37">
        <f>IF(Settings!$C$9="Motorcycle",IF(D28&lt;=Settings!$C$19,Settings!$C$16,Settings!$D$16),IF(Settings!$C$9="Bicycle",IF(D28&lt;=Settings!$C$19,Settings!$C$17,Settings!$D$17),IF(D28&lt;=Settings!$C$19,Settings!$C$15,Settings!$D$15)))</f>
        <v>0.45</v>
      </c>
      <c r="F28" s="38">
        <f t="shared" si="0"/>
        <v>0</v>
      </c>
      <c r="G28" s="38">
        <f>C28*Settings!$C$42*Settings!$C$41</f>
        <v>0</v>
      </c>
      <c r="H28" s="39"/>
      <c r="I28" s="33"/>
      <c r="J28" s="38">
        <f>IF(H28="Yes",C28*Settings!$C$29,0)</f>
        <v>0</v>
      </c>
    </row>
    <row r="29" spans="1:10" ht="15" customHeight="1" x14ac:dyDescent="0.2">
      <c r="A29" s="33"/>
      <c r="B29" s="34"/>
      <c r="C29" s="35"/>
      <c r="D29" s="36">
        <f t="shared" si="1"/>
        <v>0</v>
      </c>
      <c r="E29" s="37">
        <f>IF(Settings!$C$9="Motorcycle",IF(D29&lt;=Settings!$C$19,Settings!$C$16,Settings!$D$16),IF(Settings!$C$9="Bicycle",IF(D29&lt;=Settings!$C$19,Settings!$C$17,Settings!$D$17),IF(D29&lt;=Settings!$C$19,Settings!$C$15,Settings!$D$15)))</f>
        <v>0.45</v>
      </c>
      <c r="F29" s="38">
        <f t="shared" si="0"/>
        <v>0</v>
      </c>
      <c r="G29" s="38">
        <f>C29*Settings!$C$42*Settings!$C$41</f>
        <v>0</v>
      </c>
      <c r="H29" s="39"/>
      <c r="I29" s="33"/>
      <c r="J29" s="38">
        <f>IF(H29="Yes",C29*Settings!$C$29,0)</f>
        <v>0</v>
      </c>
    </row>
    <row r="30" spans="1:10" ht="15" customHeight="1" x14ac:dyDescent="0.2">
      <c r="A30" s="33"/>
      <c r="B30" s="34"/>
      <c r="C30" s="35"/>
      <c r="D30" s="36">
        <f t="shared" si="1"/>
        <v>0</v>
      </c>
      <c r="E30" s="37">
        <f>IF(Settings!$C$9="Motorcycle",IF(D30&lt;=Settings!$C$19,Settings!$C$16,Settings!$D$16),IF(Settings!$C$9="Bicycle",IF(D30&lt;=Settings!$C$19,Settings!$C$17,Settings!$D$17),IF(D30&lt;=Settings!$C$19,Settings!$C$15,Settings!$D$15)))</f>
        <v>0.45</v>
      </c>
      <c r="F30" s="38">
        <f t="shared" si="0"/>
        <v>0</v>
      </c>
      <c r="G30" s="38">
        <f>C30*Settings!$C$42*Settings!$C$41</f>
        <v>0</v>
      </c>
      <c r="H30" s="39"/>
      <c r="I30" s="33"/>
      <c r="J30" s="38">
        <f>IF(H30="Yes",C30*Settings!$C$29,0)</f>
        <v>0</v>
      </c>
    </row>
    <row r="31" spans="1:10" ht="15" customHeight="1" x14ac:dyDescent="0.2">
      <c r="A31" s="33"/>
      <c r="B31" s="34"/>
      <c r="C31" s="35"/>
      <c r="D31" s="36">
        <f t="shared" si="1"/>
        <v>0</v>
      </c>
      <c r="E31" s="37">
        <f>IF(Settings!$C$9="Motorcycle",IF(D31&lt;=Settings!$C$19,Settings!$C$16,Settings!$D$16),IF(Settings!$C$9="Bicycle",IF(D31&lt;=Settings!$C$19,Settings!$C$17,Settings!$D$17),IF(D31&lt;=Settings!$C$19,Settings!$C$15,Settings!$D$15)))</f>
        <v>0.45</v>
      </c>
      <c r="F31" s="38">
        <f t="shared" si="0"/>
        <v>0</v>
      </c>
      <c r="G31" s="38">
        <f>C31*Settings!$C$42*Settings!$C$41</f>
        <v>0</v>
      </c>
      <c r="H31" s="39"/>
      <c r="I31" s="33"/>
      <c r="J31" s="38">
        <f>IF(H31="Yes",C31*Settings!$C$29,0)</f>
        <v>0</v>
      </c>
    </row>
    <row r="33" spans="1:10" ht="15" customHeight="1" x14ac:dyDescent="0.2">
      <c r="A33" s="28" t="s">
        <v>100</v>
      </c>
      <c r="C33" s="29">
        <f>SUM(C11:C31)</f>
        <v>0</v>
      </c>
      <c r="D33" s="29">
        <f>D31</f>
        <v>0</v>
      </c>
      <c r="F33" s="30">
        <f>SUM(F11:F31)</f>
        <v>0</v>
      </c>
      <c r="G33" s="30">
        <f>SUM(G11:G31)</f>
        <v>0</v>
      </c>
      <c r="J33" s="30">
        <f>SUM(J11:J31)</f>
        <v>0</v>
      </c>
    </row>
    <row r="35" spans="1:10" ht="15" customHeight="1" x14ac:dyDescent="0.2">
      <c r="A35" s="1" t="s">
        <v>101</v>
      </c>
      <c r="B35" s="1"/>
      <c r="C35" s="1"/>
      <c r="D35" s="1"/>
      <c r="E35" s="1"/>
      <c r="F35" s="1"/>
      <c r="G35" s="1"/>
      <c r="H35" s="1"/>
      <c r="I35" s="1"/>
      <c r="J35" s="1"/>
    </row>
  </sheetData>
  <sheetProtection password="DE80" sheet="1" formatColumns="0" formatRows="0"/>
  <mergeCells count="6">
    <mergeCell ref="A35:J35"/>
    <mergeCell ref="A1:J1"/>
    <mergeCell ref="A3:J3"/>
    <mergeCell ref="A4:J4"/>
    <mergeCell ref="A5:E5"/>
    <mergeCell ref="F5:J5"/>
  </mergeCells>
  <pageMargins left="0.75" right="0.75" top="1" bottom="1" header="0.511811023622047" footer="0.511811023622047"/>
  <pageSetup paperSize="9" orientation="landscape" horizontalDpi="300" verticalDpi="30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xr:uid="{00000000-0002-0000-0300-000000000000}">
          <x14:formula1>
            <xm:f>Settings!$B$64:$B$65</xm:f>
          </x14:formula1>
          <x14:formula2>
            <xm:f>0</xm:f>
          </x14:formula2>
          <xm:sqref>H11:H31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35"/>
  <sheetViews>
    <sheetView zoomScaleNormal="100" workbookViewId="0"/>
  </sheetViews>
  <sheetFormatPr baseColWidth="10" defaultColWidth="8.6640625" defaultRowHeight="15" x14ac:dyDescent="0.2"/>
  <cols>
    <col min="1" max="1" width="22" customWidth="1"/>
    <col min="2" max="2" width="12" customWidth="1"/>
    <col min="3" max="3" width="10" customWidth="1"/>
    <col min="4" max="4" width="14" customWidth="1"/>
    <col min="5" max="6" width="12" customWidth="1"/>
    <col min="7" max="7" width="10" customWidth="1"/>
    <col min="8" max="8" width="14" customWidth="1"/>
    <col min="9" max="9" width="22" customWidth="1"/>
    <col min="10" max="10" width="16" customWidth="1"/>
  </cols>
  <sheetData>
    <row r="1" spans="1:10" ht="15" customHeight="1" x14ac:dyDescent="0.2">
      <c r="A1" s="6">
        <f>Settings!C5</f>
        <v>0</v>
      </c>
      <c r="B1" s="6"/>
      <c r="C1" s="6"/>
      <c r="D1" s="6"/>
      <c r="E1" s="6"/>
      <c r="F1" s="6"/>
      <c r="G1" s="6"/>
      <c r="H1" s="6"/>
      <c r="I1" s="6"/>
      <c r="J1" s="6"/>
    </row>
    <row r="3" spans="1:10" ht="17.25" customHeight="1" x14ac:dyDescent="0.2">
      <c r="A3" s="5" t="s">
        <v>91</v>
      </c>
      <c r="B3" s="5"/>
      <c r="C3" s="5"/>
      <c r="D3" s="5"/>
      <c r="E3" s="5"/>
      <c r="F3" s="5"/>
      <c r="G3" s="5"/>
      <c r="H3" s="5"/>
      <c r="I3" s="5"/>
      <c r="J3" s="5"/>
    </row>
    <row r="4" spans="1:10" ht="15" customHeight="1" x14ac:dyDescent="0.2">
      <c r="A4" s="4" t="str">
        <f>"Month 03 - Period ending: "&amp;TEXT(Settings!C7,"DD/MM/YYYY")</f>
        <v>Month 03 - Period ending: 00/01/1900</v>
      </c>
      <c r="B4" s="4"/>
      <c r="C4" s="4"/>
      <c r="D4" s="4"/>
      <c r="E4" s="4"/>
      <c r="F4" s="4"/>
      <c r="G4" s="4"/>
      <c r="H4" s="4"/>
      <c r="I4" s="4"/>
      <c r="J4" s="4"/>
    </row>
    <row r="5" spans="1:10" ht="15" customHeight="1" x14ac:dyDescent="0.2">
      <c r="A5" s="2" t="str">
        <f>"Employee: "&amp;Settings!C6&amp;"    Reg: "&amp;Settings!C8</f>
        <v xml:space="preserve">Employee:     Reg: </v>
      </c>
      <c r="B5" s="2"/>
      <c r="C5" s="2"/>
      <c r="D5" s="2"/>
      <c r="E5" s="2"/>
      <c r="F5" s="2" t="str">
        <f>"Vehicle: "&amp;Settings!C9&amp;"    Engine: "&amp;TEXT(Settings!C10,"#,##0")&amp;"cc    Fuel: "&amp;Settings!C11</f>
        <v xml:space="preserve">Vehicle:     Engine: 0cc    Fuel: </v>
      </c>
      <c r="G5" s="2"/>
      <c r="H5" s="2"/>
      <c r="I5" s="2"/>
      <c r="J5" s="2"/>
    </row>
    <row r="7" spans="1:10" ht="15" customHeight="1" x14ac:dyDescent="0.2">
      <c r="E7" s="31" t="s">
        <v>92</v>
      </c>
    </row>
    <row r="8" spans="1:10" ht="15" customHeight="1" x14ac:dyDescent="0.2">
      <c r="A8" s="32" t="s">
        <v>93</v>
      </c>
      <c r="B8" s="32" t="s">
        <v>94</v>
      </c>
      <c r="C8" s="32" t="s">
        <v>74</v>
      </c>
      <c r="D8" s="32" t="s">
        <v>95</v>
      </c>
      <c r="E8" s="32" t="s">
        <v>96</v>
      </c>
      <c r="F8" s="32" t="s">
        <v>75</v>
      </c>
      <c r="G8" s="32" t="s">
        <v>76</v>
      </c>
      <c r="H8" s="32" t="s">
        <v>97</v>
      </c>
      <c r="I8" s="32" t="s">
        <v>98</v>
      </c>
      <c r="J8" s="32" t="s">
        <v>99</v>
      </c>
    </row>
    <row r="11" spans="1:10" ht="15" customHeight="1" x14ac:dyDescent="0.2">
      <c r="A11" s="33"/>
      <c r="B11" s="34"/>
      <c r="C11" s="35"/>
      <c r="D11" s="36">
        <f>'Month 02'!D33+C11</f>
        <v>0</v>
      </c>
      <c r="E11" s="37">
        <f>IF(Settings!$C$9="Motorcycle",IF(D11&lt;=Settings!$C$19,Settings!$C$16,Settings!$D$16),IF(Settings!$C$9="Bicycle",IF(D11&lt;=Settings!$C$19,Settings!$C$17,Settings!$D$17),IF(D11&lt;=Settings!$C$19,Settings!$C$15,Settings!$D$15)))</f>
        <v>0.45</v>
      </c>
      <c r="F11" s="38">
        <f t="shared" ref="F11:F31" si="0">C11*E11</f>
        <v>0</v>
      </c>
      <c r="G11" s="38">
        <f>C11*Settings!$C$42*Settings!$C$41</f>
        <v>0</v>
      </c>
      <c r="H11" s="39"/>
      <c r="I11" s="33"/>
      <c r="J11" s="38">
        <f>IF(H11="Yes",C11*Settings!$C$29,0)</f>
        <v>0</v>
      </c>
    </row>
    <row r="12" spans="1:10" ht="15" customHeight="1" x14ac:dyDescent="0.2">
      <c r="A12" s="33"/>
      <c r="B12" s="34"/>
      <c r="C12" s="35"/>
      <c r="D12" s="36">
        <f t="shared" ref="D12:D31" si="1">D11+C12</f>
        <v>0</v>
      </c>
      <c r="E12" s="37">
        <f>IF(Settings!$C$9="Motorcycle",IF(D12&lt;=Settings!$C$19,Settings!$C$16,Settings!$D$16),IF(Settings!$C$9="Bicycle",IF(D12&lt;=Settings!$C$19,Settings!$C$17,Settings!$D$17),IF(D12&lt;=Settings!$C$19,Settings!$C$15,Settings!$D$15)))</f>
        <v>0.45</v>
      </c>
      <c r="F12" s="38">
        <f t="shared" si="0"/>
        <v>0</v>
      </c>
      <c r="G12" s="38">
        <f>C12*Settings!$C$42*Settings!$C$41</f>
        <v>0</v>
      </c>
      <c r="H12" s="39"/>
      <c r="I12" s="33"/>
      <c r="J12" s="38">
        <f>IF(H12="Yes",C12*Settings!$C$29,0)</f>
        <v>0</v>
      </c>
    </row>
    <row r="13" spans="1:10" ht="15" customHeight="1" x14ac:dyDescent="0.2">
      <c r="A13" s="33"/>
      <c r="B13" s="34"/>
      <c r="C13" s="35"/>
      <c r="D13" s="36">
        <f t="shared" si="1"/>
        <v>0</v>
      </c>
      <c r="E13" s="37">
        <f>IF(Settings!$C$9="Motorcycle",IF(D13&lt;=Settings!$C$19,Settings!$C$16,Settings!$D$16),IF(Settings!$C$9="Bicycle",IF(D13&lt;=Settings!$C$19,Settings!$C$17,Settings!$D$17),IF(D13&lt;=Settings!$C$19,Settings!$C$15,Settings!$D$15)))</f>
        <v>0.45</v>
      </c>
      <c r="F13" s="38">
        <f t="shared" si="0"/>
        <v>0</v>
      </c>
      <c r="G13" s="38">
        <f>C13*Settings!$C$42*Settings!$C$41</f>
        <v>0</v>
      </c>
      <c r="H13" s="39"/>
      <c r="I13" s="33"/>
      <c r="J13" s="38">
        <f>IF(H13="Yes",C13*Settings!$C$29,0)</f>
        <v>0</v>
      </c>
    </row>
    <row r="14" spans="1:10" ht="15" customHeight="1" x14ac:dyDescent="0.2">
      <c r="A14" s="33"/>
      <c r="B14" s="34"/>
      <c r="C14" s="35"/>
      <c r="D14" s="36">
        <f t="shared" si="1"/>
        <v>0</v>
      </c>
      <c r="E14" s="37">
        <f>IF(Settings!$C$9="Motorcycle",IF(D14&lt;=Settings!$C$19,Settings!$C$16,Settings!$D$16),IF(Settings!$C$9="Bicycle",IF(D14&lt;=Settings!$C$19,Settings!$C$17,Settings!$D$17),IF(D14&lt;=Settings!$C$19,Settings!$C$15,Settings!$D$15)))</f>
        <v>0.45</v>
      </c>
      <c r="F14" s="38">
        <f t="shared" si="0"/>
        <v>0</v>
      </c>
      <c r="G14" s="38">
        <f>C14*Settings!$C$42*Settings!$C$41</f>
        <v>0</v>
      </c>
      <c r="H14" s="39"/>
      <c r="I14" s="33"/>
      <c r="J14" s="38">
        <f>IF(H14="Yes",C14*Settings!$C$29,0)</f>
        <v>0</v>
      </c>
    </row>
    <row r="15" spans="1:10" ht="15" customHeight="1" x14ac:dyDescent="0.2">
      <c r="A15" s="33"/>
      <c r="B15" s="34"/>
      <c r="C15" s="35"/>
      <c r="D15" s="36">
        <f t="shared" si="1"/>
        <v>0</v>
      </c>
      <c r="E15" s="37">
        <f>IF(Settings!$C$9="Motorcycle",IF(D15&lt;=Settings!$C$19,Settings!$C$16,Settings!$D$16),IF(Settings!$C$9="Bicycle",IF(D15&lt;=Settings!$C$19,Settings!$C$17,Settings!$D$17),IF(D15&lt;=Settings!$C$19,Settings!$C$15,Settings!$D$15)))</f>
        <v>0.45</v>
      </c>
      <c r="F15" s="38">
        <f t="shared" si="0"/>
        <v>0</v>
      </c>
      <c r="G15" s="38">
        <f>C15*Settings!$C$42*Settings!$C$41</f>
        <v>0</v>
      </c>
      <c r="H15" s="39"/>
      <c r="I15" s="33"/>
      <c r="J15" s="38">
        <f>IF(H15="Yes",C15*Settings!$C$29,0)</f>
        <v>0</v>
      </c>
    </row>
    <row r="16" spans="1:10" ht="15" customHeight="1" x14ac:dyDescent="0.2">
      <c r="A16" s="33"/>
      <c r="B16" s="34"/>
      <c r="C16" s="35"/>
      <c r="D16" s="36">
        <f t="shared" si="1"/>
        <v>0</v>
      </c>
      <c r="E16" s="37">
        <f>IF(Settings!$C$9="Motorcycle",IF(D16&lt;=Settings!$C$19,Settings!$C$16,Settings!$D$16),IF(Settings!$C$9="Bicycle",IF(D16&lt;=Settings!$C$19,Settings!$C$17,Settings!$D$17),IF(D16&lt;=Settings!$C$19,Settings!$C$15,Settings!$D$15)))</f>
        <v>0.45</v>
      </c>
      <c r="F16" s="38">
        <f t="shared" si="0"/>
        <v>0</v>
      </c>
      <c r="G16" s="38">
        <f>C16*Settings!$C$42*Settings!$C$41</f>
        <v>0</v>
      </c>
      <c r="H16" s="39"/>
      <c r="I16" s="33"/>
      <c r="J16" s="38">
        <f>IF(H16="Yes",C16*Settings!$C$29,0)</f>
        <v>0</v>
      </c>
    </row>
    <row r="17" spans="1:10" ht="15" customHeight="1" x14ac:dyDescent="0.2">
      <c r="A17" s="33"/>
      <c r="B17" s="34"/>
      <c r="C17" s="35"/>
      <c r="D17" s="36">
        <f t="shared" si="1"/>
        <v>0</v>
      </c>
      <c r="E17" s="37">
        <f>IF(Settings!$C$9="Motorcycle",IF(D17&lt;=Settings!$C$19,Settings!$C$16,Settings!$D$16),IF(Settings!$C$9="Bicycle",IF(D17&lt;=Settings!$C$19,Settings!$C$17,Settings!$D$17),IF(D17&lt;=Settings!$C$19,Settings!$C$15,Settings!$D$15)))</f>
        <v>0.45</v>
      </c>
      <c r="F17" s="38">
        <f t="shared" si="0"/>
        <v>0</v>
      </c>
      <c r="G17" s="38">
        <f>C17*Settings!$C$42*Settings!$C$41</f>
        <v>0</v>
      </c>
      <c r="H17" s="39"/>
      <c r="I17" s="33"/>
      <c r="J17" s="38">
        <f>IF(H17="Yes",C17*Settings!$C$29,0)</f>
        <v>0</v>
      </c>
    </row>
    <row r="18" spans="1:10" ht="15" customHeight="1" x14ac:dyDescent="0.2">
      <c r="A18" s="33"/>
      <c r="B18" s="34"/>
      <c r="C18" s="35"/>
      <c r="D18" s="36">
        <f t="shared" si="1"/>
        <v>0</v>
      </c>
      <c r="E18" s="37">
        <f>IF(Settings!$C$9="Motorcycle",IF(D18&lt;=Settings!$C$19,Settings!$C$16,Settings!$D$16),IF(Settings!$C$9="Bicycle",IF(D18&lt;=Settings!$C$19,Settings!$C$17,Settings!$D$17),IF(D18&lt;=Settings!$C$19,Settings!$C$15,Settings!$D$15)))</f>
        <v>0.45</v>
      </c>
      <c r="F18" s="38">
        <f t="shared" si="0"/>
        <v>0</v>
      </c>
      <c r="G18" s="38">
        <f>C18*Settings!$C$42*Settings!$C$41</f>
        <v>0</v>
      </c>
      <c r="H18" s="39"/>
      <c r="I18" s="33"/>
      <c r="J18" s="38">
        <f>IF(H18="Yes",C18*Settings!$C$29,0)</f>
        <v>0</v>
      </c>
    </row>
    <row r="19" spans="1:10" ht="15" customHeight="1" x14ac:dyDescent="0.2">
      <c r="A19" s="33"/>
      <c r="B19" s="34"/>
      <c r="C19" s="35"/>
      <c r="D19" s="36">
        <f t="shared" si="1"/>
        <v>0</v>
      </c>
      <c r="E19" s="37">
        <f>IF(Settings!$C$9="Motorcycle",IF(D19&lt;=Settings!$C$19,Settings!$C$16,Settings!$D$16),IF(Settings!$C$9="Bicycle",IF(D19&lt;=Settings!$C$19,Settings!$C$17,Settings!$D$17),IF(D19&lt;=Settings!$C$19,Settings!$C$15,Settings!$D$15)))</f>
        <v>0.45</v>
      </c>
      <c r="F19" s="38">
        <f t="shared" si="0"/>
        <v>0</v>
      </c>
      <c r="G19" s="38">
        <f>C19*Settings!$C$42*Settings!$C$41</f>
        <v>0</v>
      </c>
      <c r="H19" s="39"/>
      <c r="I19" s="33"/>
      <c r="J19" s="38">
        <f>IF(H19="Yes",C19*Settings!$C$29,0)</f>
        <v>0</v>
      </c>
    </row>
    <row r="20" spans="1:10" ht="15" customHeight="1" x14ac:dyDescent="0.2">
      <c r="A20" s="33"/>
      <c r="B20" s="34"/>
      <c r="C20" s="35"/>
      <c r="D20" s="36">
        <f t="shared" si="1"/>
        <v>0</v>
      </c>
      <c r="E20" s="37">
        <f>IF(Settings!$C$9="Motorcycle",IF(D20&lt;=Settings!$C$19,Settings!$C$16,Settings!$D$16),IF(Settings!$C$9="Bicycle",IF(D20&lt;=Settings!$C$19,Settings!$C$17,Settings!$D$17),IF(D20&lt;=Settings!$C$19,Settings!$C$15,Settings!$D$15)))</f>
        <v>0.45</v>
      </c>
      <c r="F20" s="38">
        <f t="shared" si="0"/>
        <v>0</v>
      </c>
      <c r="G20" s="38">
        <f>C20*Settings!$C$42*Settings!$C$41</f>
        <v>0</v>
      </c>
      <c r="H20" s="39"/>
      <c r="I20" s="33"/>
      <c r="J20" s="38">
        <f>IF(H20="Yes",C20*Settings!$C$29,0)</f>
        <v>0</v>
      </c>
    </row>
    <row r="21" spans="1:10" ht="15" customHeight="1" x14ac:dyDescent="0.2">
      <c r="A21" s="33"/>
      <c r="B21" s="34"/>
      <c r="C21" s="35"/>
      <c r="D21" s="36">
        <f t="shared" si="1"/>
        <v>0</v>
      </c>
      <c r="E21" s="37">
        <f>IF(Settings!$C$9="Motorcycle",IF(D21&lt;=Settings!$C$19,Settings!$C$16,Settings!$D$16),IF(Settings!$C$9="Bicycle",IF(D21&lt;=Settings!$C$19,Settings!$C$17,Settings!$D$17),IF(D21&lt;=Settings!$C$19,Settings!$C$15,Settings!$D$15)))</f>
        <v>0.45</v>
      </c>
      <c r="F21" s="38">
        <f t="shared" si="0"/>
        <v>0</v>
      </c>
      <c r="G21" s="38">
        <f>C21*Settings!$C$42*Settings!$C$41</f>
        <v>0</v>
      </c>
      <c r="H21" s="39"/>
      <c r="I21" s="33"/>
      <c r="J21" s="38">
        <f>IF(H21="Yes",C21*Settings!$C$29,0)</f>
        <v>0</v>
      </c>
    </row>
    <row r="22" spans="1:10" ht="15" customHeight="1" x14ac:dyDescent="0.2">
      <c r="A22" s="33"/>
      <c r="B22" s="34"/>
      <c r="C22" s="35"/>
      <c r="D22" s="36">
        <f t="shared" si="1"/>
        <v>0</v>
      </c>
      <c r="E22" s="37">
        <f>IF(Settings!$C$9="Motorcycle",IF(D22&lt;=Settings!$C$19,Settings!$C$16,Settings!$D$16),IF(Settings!$C$9="Bicycle",IF(D22&lt;=Settings!$C$19,Settings!$C$17,Settings!$D$17),IF(D22&lt;=Settings!$C$19,Settings!$C$15,Settings!$D$15)))</f>
        <v>0.45</v>
      </c>
      <c r="F22" s="38">
        <f t="shared" si="0"/>
        <v>0</v>
      </c>
      <c r="G22" s="38">
        <f>C22*Settings!$C$42*Settings!$C$41</f>
        <v>0</v>
      </c>
      <c r="H22" s="39"/>
      <c r="I22" s="33"/>
      <c r="J22" s="38">
        <f>IF(H22="Yes",C22*Settings!$C$29,0)</f>
        <v>0</v>
      </c>
    </row>
    <row r="23" spans="1:10" ht="15" customHeight="1" x14ac:dyDescent="0.2">
      <c r="A23" s="33"/>
      <c r="B23" s="34"/>
      <c r="C23" s="35"/>
      <c r="D23" s="36">
        <f t="shared" si="1"/>
        <v>0</v>
      </c>
      <c r="E23" s="37">
        <f>IF(Settings!$C$9="Motorcycle",IF(D23&lt;=Settings!$C$19,Settings!$C$16,Settings!$D$16),IF(Settings!$C$9="Bicycle",IF(D23&lt;=Settings!$C$19,Settings!$C$17,Settings!$D$17),IF(D23&lt;=Settings!$C$19,Settings!$C$15,Settings!$D$15)))</f>
        <v>0.45</v>
      </c>
      <c r="F23" s="38">
        <f t="shared" si="0"/>
        <v>0</v>
      </c>
      <c r="G23" s="38">
        <f>C23*Settings!$C$42*Settings!$C$41</f>
        <v>0</v>
      </c>
      <c r="H23" s="39"/>
      <c r="I23" s="33"/>
      <c r="J23" s="38">
        <f>IF(H23="Yes",C23*Settings!$C$29,0)</f>
        <v>0</v>
      </c>
    </row>
    <row r="24" spans="1:10" ht="15" customHeight="1" x14ac:dyDescent="0.2">
      <c r="A24" s="33"/>
      <c r="B24" s="34"/>
      <c r="C24" s="35"/>
      <c r="D24" s="36">
        <f t="shared" si="1"/>
        <v>0</v>
      </c>
      <c r="E24" s="37">
        <f>IF(Settings!$C$9="Motorcycle",IF(D24&lt;=Settings!$C$19,Settings!$C$16,Settings!$D$16),IF(Settings!$C$9="Bicycle",IF(D24&lt;=Settings!$C$19,Settings!$C$17,Settings!$D$17),IF(D24&lt;=Settings!$C$19,Settings!$C$15,Settings!$D$15)))</f>
        <v>0.45</v>
      </c>
      <c r="F24" s="38">
        <f t="shared" si="0"/>
        <v>0</v>
      </c>
      <c r="G24" s="38">
        <f>C24*Settings!$C$42*Settings!$C$41</f>
        <v>0</v>
      </c>
      <c r="H24" s="39"/>
      <c r="I24" s="33"/>
      <c r="J24" s="38">
        <f>IF(H24="Yes",C24*Settings!$C$29,0)</f>
        <v>0</v>
      </c>
    </row>
    <row r="25" spans="1:10" ht="15" customHeight="1" x14ac:dyDescent="0.2">
      <c r="A25" s="33"/>
      <c r="B25" s="34"/>
      <c r="C25" s="35"/>
      <c r="D25" s="36">
        <f t="shared" si="1"/>
        <v>0</v>
      </c>
      <c r="E25" s="37">
        <f>IF(Settings!$C$9="Motorcycle",IF(D25&lt;=Settings!$C$19,Settings!$C$16,Settings!$D$16),IF(Settings!$C$9="Bicycle",IF(D25&lt;=Settings!$C$19,Settings!$C$17,Settings!$D$17),IF(D25&lt;=Settings!$C$19,Settings!$C$15,Settings!$D$15)))</f>
        <v>0.45</v>
      </c>
      <c r="F25" s="38">
        <f t="shared" si="0"/>
        <v>0</v>
      </c>
      <c r="G25" s="38">
        <f>C25*Settings!$C$42*Settings!$C$41</f>
        <v>0</v>
      </c>
      <c r="H25" s="39"/>
      <c r="I25" s="33"/>
      <c r="J25" s="38">
        <f>IF(H25="Yes",C25*Settings!$C$29,0)</f>
        <v>0</v>
      </c>
    </row>
    <row r="26" spans="1:10" ht="15" customHeight="1" x14ac:dyDescent="0.2">
      <c r="A26" s="33"/>
      <c r="B26" s="34"/>
      <c r="C26" s="35"/>
      <c r="D26" s="36">
        <f t="shared" si="1"/>
        <v>0</v>
      </c>
      <c r="E26" s="37">
        <f>IF(Settings!$C$9="Motorcycle",IF(D26&lt;=Settings!$C$19,Settings!$C$16,Settings!$D$16),IF(Settings!$C$9="Bicycle",IF(D26&lt;=Settings!$C$19,Settings!$C$17,Settings!$D$17),IF(D26&lt;=Settings!$C$19,Settings!$C$15,Settings!$D$15)))</f>
        <v>0.45</v>
      </c>
      <c r="F26" s="38">
        <f t="shared" si="0"/>
        <v>0</v>
      </c>
      <c r="G26" s="38">
        <f>C26*Settings!$C$42*Settings!$C$41</f>
        <v>0</v>
      </c>
      <c r="H26" s="39"/>
      <c r="I26" s="33"/>
      <c r="J26" s="38">
        <f>IF(H26="Yes",C26*Settings!$C$29,0)</f>
        <v>0</v>
      </c>
    </row>
    <row r="27" spans="1:10" ht="15" customHeight="1" x14ac:dyDescent="0.2">
      <c r="A27" s="33"/>
      <c r="B27" s="34"/>
      <c r="C27" s="35"/>
      <c r="D27" s="36">
        <f t="shared" si="1"/>
        <v>0</v>
      </c>
      <c r="E27" s="37">
        <f>IF(Settings!$C$9="Motorcycle",IF(D27&lt;=Settings!$C$19,Settings!$C$16,Settings!$D$16),IF(Settings!$C$9="Bicycle",IF(D27&lt;=Settings!$C$19,Settings!$C$17,Settings!$D$17),IF(D27&lt;=Settings!$C$19,Settings!$C$15,Settings!$D$15)))</f>
        <v>0.45</v>
      </c>
      <c r="F27" s="38">
        <f t="shared" si="0"/>
        <v>0</v>
      </c>
      <c r="G27" s="38">
        <f>C27*Settings!$C$42*Settings!$C$41</f>
        <v>0</v>
      </c>
      <c r="H27" s="39"/>
      <c r="I27" s="33"/>
      <c r="J27" s="38">
        <f>IF(H27="Yes",C27*Settings!$C$29,0)</f>
        <v>0</v>
      </c>
    </row>
    <row r="28" spans="1:10" ht="15" customHeight="1" x14ac:dyDescent="0.2">
      <c r="A28" s="33"/>
      <c r="B28" s="34"/>
      <c r="C28" s="35"/>
      <c r="D28" s="36">
        <f t="shared" si="1"/>
        <v>0</v>
      </c>
      <c r="E28" s="37">
        <f>IF(Settings!$C$9="Motorcycle",IF(D28&lt;=Settings!$C$19,Settings!$C$16,Settings!$D$16),IF(Settings!$C$9="Bicycle",IF(D28&lt;=Settings!$C$19,Settings!$C$17,Settings!$D$17),IF(D28&lt;=Settings!$C$19,Settings!$C$15,Settings!$D$15)))</f>
        <v>0.45</v>
      </c>
      <c r="F28" s="38">
        <f t="shared" si="0"/>
        <v>0</v>
      </c>
      <c r="G28" s="38">
        <f>C28*Settings!$C$42*Settings!$C$41</f>
        <v>0</v>
      </c>
      <c r="H28" s="39"/>
      <c r="I28" s="33"/>
      <c r="J28" s="38">
        <f>IF(H28="Yes",C28*Settings!$C$29,0)</f>
        <v>0</v>
      </c>
    </row>
    <row r="29" spans="1:10" ht="15" customHeight="1" x14ac:dyDescent="0.2">
      <c r="A29" s="33"/>
      <c r="B29" s="34"/>
      <c r="C29" s="35"/>
      <c r="D29" s="36">
        <f t="shared" si="1"/>
        <v>0</v>
      </c>
      <c r="E29" s="37">
        <f>IF(Settings!$C$9="Motorcycle",IF(D29&lt;=Settings!$C$19,Settings!$C$16,Settings!$D$16),IF(Settings!$C$9="Bicycle",IF(D29&lt;=Settings!$C$19,Settings!$C$17,Settings!$D$17),IF(D29&lt;=Settings!$C$19,Settings!$C$15,Settings!$D$15)))</f>
        <v>0.45</v>
      </c>
      <c r="F29" s="38">
        <f t="shared" si="0"/>
        <v>0</v>
      </c>
      <c r="G29" s="38">
        <f>C29*Settings!$C$42*Settings!$C$41</f>
        <v>0</v>
      </c>
      <c r="H29" s="39"/>
      <c r="I29" s="33"/>
      <c r="J29" s="38">
        <f>IF(H29="Yes",C29*Settings!$C$29,0)</f>
        <v>0</v>
      </c>
    </row>
    <row r="30" spans="1:10" ht="15" customHeight="1" x14ac:dyDescent="0.2">
      <c r="A30" s="33"/>
      <c r="B30" s="34"/>
      <c r="C30" s="35"/>
      <c r="D30" s="36">
        <f t="shared" si="1"/>
        <v>0</v>
      </c>
      <c r="E30" s="37">
        <f>IF(Settings!$C$9="Motorcycle",IF(D30&lt;=Settings!$C$19,Settings!$C$16,Settings!$D$16),IF(Settings!$C$9="Bicycle",IF(D30&lt;=Settings!$C$19,Settings!$C$17,Settings!$D$17),IF(D30&lt;=Settings!$C$19,Settings!$C$15,Settings!$D$15)))</f>
        <v>0.45</v>
      </c>
      <c r="F30" s="38">
        <f t="shared" si="0"/>
        <v>0</v>
      </c>
      <c r="G30" s="38">
        <f>C30*Settings!$C$42*Settings!$C$41</f>
        <v>0</v>
      </c>
      <c r="H30" s="39"/>
      <c r="I30" s="33"/>
      <c r="J30" s="38">
        <f>IF(H30="Yes",C30*Settings!$C$29,0)</f>
        <v>0</v>
      </c>
    </row>
    <row r="31" spans="1:10" ht="15" customHeight="1" x14ac:dyDescent="0.2">
      <c r="A31" s="33"/>
      <c r="B31" s="34"/>
      <c r="C31" s="35"/>
      <c r="D31" s="36">
        <f t="shared" si="1"/>
        <v>0</v>
      </c>
      <c r="E31" s="37">
        <f>IF(Settings!$C$9="Motorcycle",IF(D31&lt;=Settings!$C$19,Settings!$C$16,Settings!$D$16),IF(Settings!$C$9="Bicycle",IF(D31&lt;=Settings!$C$19,Settings!$C$17,Settings!$D$17),IF(D31&lt;=Settings!$C$19,Settings!$C$15,Settings!$D$15)))</f>
        <v>0.45</v>
      </c>
      <c r="F31" s="38">
        <f t="shared" si="0"/>
        <v>0</v>
      </c>
      <c r="G31" s="38">
        <f>C31*Settings!$C$42*Settings!$C$41</f>
        <v>0</v>
      </c>
      <c r="H31" s="39"/>
      <c r="I31" s="33"/>
      <c r="J31" s="38">
        <f>IF(H31="Yes",C31*Settings!$C$29,0)</f>
        <v>0</v>
      </c>
    </row>
    <row r="33" spans="1:10" ht="15" customHeight="1" x14ac:dyDescent="0.2">
      <c r="A33" s="28" t="s">
        <v>100</v>
      </c>
      <c r="C33" s="29">
        <f>SUM(C11:C31)</f>
        <v>0</v>
      </c>
      <c r="D33" s="29">
        <f>D31</f>
        <v>0</v>
      </c>
      <c r="F33" s="30">
        <f>SUM(F11:F31)</f>
        <v>0</v>
      </c>
      <c r="G33" s="30">
        <f>SUM(G11:G31)</f>
        <v>0</v>
      </c>
      <c r="J33" s="30">
        <f>SUM(J11:J31)</f>
        <v>0</v>
      </c>
    </row>
    <row r="35" spans="1:10" ht="15" customHeight="1" x14ac:dyDescent="0.2">
      <c r="A35" s="1" t="s">
        <v>101</v>
      </c>
      <c r="B35" s="1"/>
      <c r="C35" s="1"/>
      <c r="D35" s="1"/>
      <c r="E35" s="1"/>
      <c r="F35" s="1"/>
      <c r="G35" s="1"/>
      <c r="H35" s="1"/>
      <c r="I35" s="1"/>
      <c r="J35" s="1"/>
    </row>
  </sheetData>
  <sheetProtection password="DE80" sheet="1" formatColumns="0" formatRows="0"/>
  <mergeCells count="6">
    <mergeCell ref="A35:J35"/>
    <mergeCell ref="A1:J1"/>
    <mergeCell ref="A3:J3"/>
    <mergeCell ref="A4:J4"/>
    <mergeCell ref="A5:E5"/>
    <mergeCell ref="F5:J5"/>
  </mergeCells>
  <pageMargins left="0.75" right="0.75" top="1" bottom="1" header="0.511811023622047" footer="0.511811023622047"/>
  <pageSetup paperSize="9" orientation="landscape" horizontalDpi="300" verticalDpi="30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xr:uid="{00000000-0002-0000-0400-000000000000}">
          <x14:formula1>
            <xm:f>Settings!$B$64:$B$65</xm:f>
          </x14:formula1>
          <x14:formula2>
            <xm:f>0</xm:f>
          </x14:formula2>
          <xm:sqref>H11:H31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35"/>
  <sheetViews>
    <sheetView zoomScaleNormal="100" workbookViewId="0"/>
  </sheetViews>
  <sheetFormatPr baseColWidth="10" defaultColWidth="8.6640625" defaultRowHeight="15" x14ac:dyDescent="0.2"/>
  <cols>
    <col min="1" max="1" width="22" customWidth="1"/>
    <col min="2" max="2" width="12" customWidth="1"/>
    <col min="3" max="3" width="10" customWidth="1"/>
    <col min="4" max="4" width="14" customWidth="1"/>
    <col min="5" max="6" width="12" customWidth="1"/>
    <col min="7" max="7" width="10" customWidth="1"/>
    <col min="8" max="8" width="14" customWidth="1"/>
    <col min="9" max="9" width="22" customWidth="1"/>
    <col min="10" max="10" width="16" customWidth="1"/>
  </cols>
  <sheetData>
    <row r="1" spans="1:10" ht="15" customHeight="1" x14ac:dyDescent="0.2">
      <c r="A1" s="6">
        <f>Settings!C5</f>
        <v>0</v>
      </c>
      <c r="B1" s="6"/>
      <c r="C1" s="6"/>
      <c r="D1" s="6"/>
      <c r="E1" s="6"/>
      <c r="F1" s="6"/>
      <c r="G1" s="6"/>
      <c r="H1" s="6"/>
      <c r="I1" s="6"/>
      <c r="J1" s="6"/>
    </row>
    <row r="3" spans="1:10" ht="17.25" customHeight="1" x14ac:dyDescent="0.2">
      <c r="A3" s="5" t="s">
        <v>91</v>
      </c>
      <c r="B3" s="5"/>
      <c r="C3" s="5"/>
      <c r="D3" s="5"/>
      <c r="E3" s="5"/>
      <c r="F3" s="5"/>
      <c r="G3" s="5"/>
      <c r="H3" s="5"/>
      <c r="I3" s="5"/>
      <c r="J3" s="5"/>
    </row>
    <row r="4" spans="1:10" ht="15" customHeight="1" x14ac:dyDescent="0.2">
      <c r="A4" s="4" t="str">
        <f>"Month 04 - Period ending: "&amp;TEXT(Settings!C7,"DD/MM/YYYY")</f>
        <v>Month 04 - Period ending: 00/01/1900</v>
      </c>
      <c r="B4" s="4"/>
      <c r="C4" s="4"/>
      <c r="D4" s="4"/>
      <c r="E4" s="4"/>
      <c r="F4" s="4"/>
      <c r="G4" s="4"/>
      <c r="H4" s="4"/>
      <c r="I4" s="4"/>
      <c r="J4" s="4"/>
    </row>
    <row r="5" spans="1:10" ht="15" customHeight="1" x14ac:dyDescent="0.2">
      <c r="A5" s="2" t="str">
        <f>"Employee: "&amp;Settings!C6&amp;"    Reg: "&amp;Settings!C8</f>
        <v xml:space="preserve">Employee:     Reg: </v>
      </c>
      <c r="B5" s="2"/>
      <c r="C5" s="2"/>
      <c r="D5" s="2"/>
      <c r="E5" s="2"/>
      <c r="F5" s="2" t="str">
        <f>"Vehicle: "&amp;Settings!C9&amp;"    Engine: "&amp;TEXT(Settings!C10,"#,##0")&amp;"cc    Fuel: "&amp;Settings!C11</f>
        <v xml:space="preserve">Vehicle:     Engine: 0cc    Fuel: </v>
      </c>
      <c r="G5" s="2"/>
      <c r="H5" s="2"/>
      <c r="I5" s="2"/>
      <c r="J5" s="2"/>
    </row>
    <row r="7" spans="1:10" ht="15" customHeight="1" x14ac:dyDescent="0.2">
      <c r="E7" s="31" t="s">
        <v>92</v>
      </c>
    </row>
    <row r="8" spans="1:10" ht="15" customHeight="1" x14ac:dyDescent="0.2">
      <c r="A8" s="32" t="s">
        <v>93</v>
      </c>
      <c r="B8" s="32" t="s">
        <v>94</v>
      </c>
      <c r="C8" s="32" t="s">
        <v>74</v>
      </c>
      <c r="D8" s="32" t="s">
        <v>95</v>
      </c>
      <c r="E8" s="32" t="s">
        <v>96</v>
      </c>
      <c r="F8" s="32" t="s">
        <v>75</v>
      </c>
      <c r="G8" s="32" t="s">
        <v>76</v>
      </c>
      <c r="H8" s="32" t="s">
        <v>97</v>
      </c>
      <c r="I8" s="32" t="s">
        <v>98</v>
      </c>
      <c r="J8" s="32" t="s">
        <v>99</v>
      </c>
    </row>
    <row r="11" spans="1:10" ht="15" customHeight="1" x14ac:dyDescent="0.2">
      <c r="A11" s="33"/>
      <c r="B11" s="34"/>
      <c r="C11" s="35"/>
      <c r="D11" s="36">
        <f>'Month 03'!D33+C11</f>
        <v>0</v>
      </c>
      <c r="E11" s="37">
        <f>IF(Settings!$C$9="Motorcycle",IF(D11&lt;=Settings!$C$19,Settings!$C$16,Settings!$D$16),IF(Settings!$C$9="Bicycle",IF(D11&lt;=Settings!$C$19,Settings!$C$17,Settings!$D$17),IF(D11&lt;=Settings!$C$19,Settings!$C$15,Settings!$D$15)))</f>
        <v>0.45</v>
      </c>
      <c r="F11" s="38">
        <f t="shared" ref="F11:F31" si="0">C11*E11</f>
        <v>0</v>
      </c>
      <c r="G11" s="38">
        <f>C11*Settings!$C$42*Settings!$C$41</f>
        <v>0</v>
      </c>
      <c r="H11" s="39"/>
      <c r="I11" s="33"/>
      <c r="J11" s="38">
        <f>IF(H11="Yes",C11*Settings!$C$29,0)</f>
        <v>0</v>
      </c>
    </row>
    <row r="12" spans="1:10" ht="15" customHeight="1" x14ac:dyDescent="0.2">
      <c r="A12" s="33"/>
      <c r="B12" s="34"/>
      <c r="C12" s="35"/>
      <c r="D12" s="36">
        <f t="shared" ref="D12:D31" si="1">D11+C12</f>
        <v>0</v>
      </c>
      <c r="E12" s="37">
        <f>IF(Settings!$C$9="Motorcycle",IF(D12&lt;=Settings!$C$19,Settings!$C$16,Settings!$D$16),IF(Settings!$C$9="Bicycle",IF(D12&lt;=Settings!$C$19,Settings!$C$17,Settings!$D$17),IF(D12&lt;=Settings!$C$19,Settings!$C$15,Settings!$D$15)))</f>
        <v>0.45</v>
      </c>
      <c r="F12" s="38">
        <f t="shared" si="0"/>
        <v>0</v>
      </c>
      <c r="G12" s="38">
        <f>C12*Settings!$C$42*Settings!$C$41</f>
        <v>0</v>
      </c>
      <c r="H12" s="39"/>
      <c r="I12" s="33"/>
      <c r="J12" s="38">
        <f>IF(H12="Yes",C12*Settings!$C$29,0)</f>
        <v>0</v>
      </c>
    </row>
    <row r="13" spans="1:10" ht="15" customHeight="1" x14ac:dyDescent="0.2">
      <c r="A13" s="33"/>
      <c r="B13" s="34"/>
      <c r="C13" s="35"/>
      <c r="D13" s="36">
        <f t="shared" si="1"/>
        <v>0</v>
      </c>
      <c r="E13" s="37">
        <f>IF(Settings!$C$9="Motorcycle",IF(D13&lt;=Settings!$C$19,Settings!$C$16,Settings!$D$16),IF(Settings!$C$9="Bicycle",IF(D13&lt;=Settings!$C$19,Settings!$C$17,Settings!$D$17),IF(D13&lt;=Settings!$C$19,Settings!$C$15,Settings!$D$15)))</f>
        <v>0.45</v>
      </c>
      <c r="F13" s="38">
        <f t="shared" si="0"/>
        <v>0</v>
      </c>
      <c r="G13" s="38">
        <f>C13*Settings!$C$42*Settings!$C$41</f>
        <v>0</v>
      </c>
      <c r="H13" s="39"/>
      <c r="I13" s="33"/>
      <c r="J13" s="38">
        <f>IF(H13="Yes",C13*Settings!$C$29,0)</f>
        <v>0</v>
      </c>
    </row>
    <row r="14" spans="1:10" ht="15" customHeight="1" x14ac:dyDescent="0.2">
      <c r="A14" s="33"/>
      <c r="B14" s="34"/>
      <c r="C14" s="35"/>
      <c r="D14" s="36">
        <f t="shared" si="1"/>
        <v>0</v>
      </c>
      <c r="E14" s="37">
        <f>IF(Settings!$C$9="Motorcycle",IF(D14&lt;=Settings!$C$19,Settings!$C$16,Settings!$D$16),IF(Settings!$C$9="Bicycle",IF(D14&lt;=Settings!$C$19,Settings!$C$17,Settings!$D$17),IF(D14&lt;=Settings!$C$19,Settings!$C$15,Settings!$D$15)))</f>
        <v>0.45</v>
      </c>
      <c r="F14" s="38">
        <f t="shared" si="0"/>
        <v>0</v>
      </c>
      <c r="G14" s="38">
        <f>C14*Settings!$C$42*Settings!$C$41</f>
        <v>0</v>
      </c>
      <c r="H14" s="39"/>
      <c r="I14" s="33"/>
      <c r="J14" s="38">
        <f>IF(H14="Yes",C14*Settings!$C$29,0)</f>
        <v>0</v>
      </c>
    </row>
    <row r="15" spans="1:10" ht="15" customHeight="1" x14ac:dyDescent="0.2">
      <c r="A15" s="33"/>
      <c r="B15" s="34"/>
      <c r="C15" s="35"/>
      <c r="D15" s="36">
        <f t="shared" si="1"/>
        <v>0</v>
      </c>
      <c r="E15" s="37">
        <f>IF(Settings!$C$9="Motorcycle",IF(D15&lt;=Settings!$C$19,Settings!$C$16,Settings!$D$16),IF(Settings!$C$9="Bicycle",IF(D15&lt;=Settings!$C$19,Settings!$C$17,Settings!$D$17),IF(D15&lt;=Settings!$C$19,Settings!$C$15,Settings!$D$15)))</f>
        <v>0.45</v>
      </c>
      <c r="F15" s="38">
        <f t="shared" si="0"/>
        <v>0</v>
      </c>
      <c r="G15" s="38">
        <f>C15*Settings!$C$42*Settings!$C$41</f>
        <v>0</v>
      </c>
      <c r="H15" s="39"/>
      <c r="I15" s="33"/>
      <c r="J15" s="38">
        <f>IF(H15="Yes",C15*Settings!$C$29,0)</f>
        <v>0</v>
      </c>
    </row>
    <row r="16" spans="1:10" ht="15" customHeight="1" x14ac:dyDescent="0.2">
      <c r="A16" s="33"/>
      <c r="B16" s="34"/>
      <c r="C16" s="35"/>
      <c r="D16" s="36">
        <f t="shared" si="1"/>
        <v>0</v>
      </c>
      <c r="E16" s="37">
        <f>IF(Settings!$C$9="Motorcycle",IF(D16&lt;=Settings!$C$19,Settings!$C$16,Settings!$D$16),IF(Settings!$C$9="Bicycle",IF(D16&lt;=Settings!$C$19,Settings!$C$17,Settings!$D$17),IF(D16&lt;=Settings!$C$19,Settings!$C$15,Settings!$D$15)))</f>
        <v>0.45</v>
      </c>
      <c r="F16" s="38">
        <f t="shared" si="0"/>
        <v>0</v>
      </c>
      <c r="G16" s="38">
        <f>C16*Settings!$C$42*Settings!$C$41</f>
        <v>0</v>
      </c>
      <c r="H16" s="39"/>
      <c r="I16" s="33"/>
      <c r="J16" s="38">
        <f>IF(H16="Yes",C16*Settings!$C$29,0)</f>
        <v>0</v>
      </c>
    </row>
    <row r="17" spans="1:10" ht="15" customHeight="1" x14ac:dyDescent="0.2">
      <c r="A17" s="33"/>
      <c r="B17" s="34"/>
      <c r="C17" s="35"/>
      <c r="D17" s="36">
        <f t="shared" si="1"/>
        <v>0</v>
      </c>
      <c r="E17" s="37">
        <f>IF(Settings!$C$9="Motorcycle",IF(D17&lt;=Settings!$C$19,Settings!$C$16,Settings!$D$16),IF(Settings!$C$9="Bicycle",IF(D17&lt;=Settings!$C$19,Settings!$C$17,Settings!$D$17),IF(D17&lt;=Settings!$C$19,Settings!$C$15,Settings!$D$15)))</f>
        <v>0.45</v>
      </c>
      <c r="F17" s="38">
        <f t="shared" si="0"/>
        <v>0</v>
      </c>
      <c r="G17" s="38">
        <f>C17*Settings!$C$42*Settings!$C$41</f>
        <v>0</v>
      </c>
      <c r="H17" s="39"/>
      <c r="I17" s="33"/>
      <c r="J17" s="38">
        <f>IF(H17="Yes",C17*Settings!$C$29,0)</f>
        <v>0</v>
      </c>
    </row>
    <row r="18" spans="1:10" ht="15" customHeight="1" x14ac:dyDescent="0.2">
      <c r="A18" s="33"/>
      <c r="B18" s="34"/>
      <c r="C18" s="35"/>
      <c r="D18" s="36">
        <f t="shared" si="1"/>
        <v>0</v>
      </c>
      <c r="E18" s="37">
        <f>IF(Settings!$C$9="Motorcycle",IF(D18&lt;=Settings!$C$19,Settings!$C$16,Settings!$D$16),IF(Settings!$C$9="Bicycle",IF(D18&lt;=Settings!$C$19,Settings!$C$17,Settings!$D$17),IF(D18&lt;=Settings!$C$19,Settings!$C$15,Settings!$D$15)))</f>
        <v>0.45</v>
      </c>
      <c r="F18" s="38">
        <f t="shared" si="0"/>
        <v>0</v>
      </c>
      <c r="G18" s="38">
        <f>C18*Settings!$C$42*Settings!$C$41</f>
        <v>0</v>
      </c>
      <c r="H18" s="39"/>
      <c r="I18" s="33"/>
      <c r="J18" s="38">
        <f>IF(H18="Yes",C18*Settings!$C$29,0)</f>
        <v>0</v>
      </c>
    </row>
    <row r="19" spans="1:10" ht="15" customHeight="1" x14ac:dyDescent="0.2">
      <c r="A19" s="33"/>
      <c r="B19" s="34"/>
      <c r="C19" s="35"/>
      <c r="D19" s="36">
        <f t="shared" si="1"/>
        <v>0</v>
      </c>
      <c r="E19" s="37">
        <f>IF(Settings!$C$9="Motorcycle",IF(D19&lt;=Settings!$C$19,Settings!$C$16,Settings!$D$16),IF(Settings!$C$9="Bicycle",IF(D19&lt;=Settings!$C$19,Settings!$C$17,Settings!$D$17),IF(D19&lt;=Settings!$C$19,Settings!$C$15,Settings!$D$15)))</f>
        <v>0.45</v>
      </c>
      <c r="F19" s="38">
        <f t="shared" si="0"/>
        <v>0</v>
      </c>
      <c r="G19" s="38">
        <f>C19*Settings!$C$42*Settings!$C$41</f>
        <v>0</v>
      </c>
      <c r="H19" s="39"/>
      <c r="I19" s="33"/>
      <c r="J19" s="38">
        <f>IF(H19="Yes",C19*Settings!$C$29,0)</f>
        <v>0</v>
      </c>
    </row>
    <row r="20" spans="1:10" ht="15" customHeight="1" x14ac:dyDescent="0.2">
      <c r="A20" s="33"/>
      <c r="B20" s="34"/>
      <c r="C20" s="35"/>
      <c r="D20" s="36">
        <f t="shared" si="1"/>
        <v>0</v>
      </c>
      <c r="E20" s="37">
        <f>IF(Settings!$C$9="Motorcycle",IF(D20&lt;=Settings!$C$19,Settings!$C$16,Settings!$D$16),IF(Settings!$C$9="Bicycle",IF(D20&lt;=Settings!$C$19,Settings!$C$17,Settings!$D$17),IF(D20&lt;=Settings!$C$19,Settings!$C$15,Settings!$D$15)))</f>
        <v>0.45</v>
      </c>
      <c r="F20" s="38">
        <f t="shared" si="0"/>
        <v>0</v>
      </c>
      <c r="G20" s="38">
        <f>C20*Settings!$C$42*Settings!$C$41</f>
        <v>0</v>
      </c>
      <c r="H20" s="39"/>
      <c r="I20" s="33"/>
      <c r="J20" s="38">
        <f>IF(H20="Yes",C20*Settings!$C$29,0)</f>
        <v>0</v>
      </c>
    </row>
    <row r="21" spans="1:10" ht="15" customHeight="1" x14ac:dyDescent="0.2">
      <c r="A21" s="33"/>
      <c r="B21" s="34"/>
      <c r="C21" s="35"/>
      <c r="D21" s="36">
        <f t="shared" si="1"/>
        <v>0</v>
      </c>
      <c r="E21" s="37">
        <f>IF(Settings!$C$9="Motorcycle",IF(D21&lt;=Settings!$C$19,Settings!$C$16,Settings!$D$16),IF(Settings!$C$9="Bicycle",IF(D21&lt;=Settings!$C$19,Settings!$C$17,Settings!$D$17),IF(D21&lt;=Settings!$C$19,Settings!$C$15,Settings!$D$15)))</f>
        <v>0.45</v>
      </c>
      <c r="F21" s="38">
        <f t="shared" si="0"/>
        <v>0</v>
      </c>
      <c r="G21" s="38">
        <f>C21*Settings!$C$42*Settings!$C$41</f>
        <v>0</v>
      </c>
      <c r="H21" s="39"/>
      <c r="I21" s="33"/>
      <c r="J21" s="38">
        <f>IF(H21="Yes",C21*Settings!$C$29,0)</f>
        <v>0</v>
      </c>
    </row>
    <row r="22" spans="1:10" ht="15" customHeight="1" x14ac:dyDescent="0.2">
      <c r="A22" s="33"/>
      <c r="B22" s="34"/>
      <c r="C22" s="35"/>
      <c r="D22" s="36">
        <f t="shared" si="1"/>
        <v>0</v>
      </c>
      <c r="E22" s="37">
        <f>IF(Settings!$C$9="Motorcycle",IF(D22&lt;=Settings!$C$19,Settings!$C$16,Settings!$D$16),IF(Settings!$C$9="Bicycle",IF(D22&lt;=Settings!$C$19,Settings!$C$17,Settings!$D$17),IF(D22&lt;=Settings!$C$19,Settings!$C$15,Settings!$D$15)))</f>
        <v>0.45</v>
      </c>
      <c r="F22" s="38">
        <f t="shared" si="0"/>
        <v>0</v>
      </c>
      <c r="G22" s="38">
        <f>C22*Settings!$C$42*Settings!$C$41</f>
        <v>0</v>
      </c>
      <c r="H22" s="39"/>
      <c r="I22" s="33"/>
      <c r="J22" s="38">
        <f>IF(H22="Yes",C22*Settings!$C$29,0)</f>
        <v>0</v>
      </c>
    </row>
    <row r="23" spans="1:10" ht="15" customHeight="1" x14ac:dyDescent="0.2">
      <c r="A23" s="33"/>
      <c r="B23" s="34"/>
      <c r="C23" s="35"/>
      <c r="D23" s="36">
        <f t="shared" si="1"/>
        <v>0</v>
      </c>
      <c r="E23" s="37">
        <f>IF(Settings!$C$9="Motorcycle",IF(D23&lt;=Settings!$C$19,Settings!$C$16,Settings!$D$16),IF(Settings!$C$9="Bicycle",IF(D23&lt;=Settings!$C$19,Settings!$C$17,Settings!$D$17),IF(D23&lt;=Settings!$C$19,Settings!$C$15,Settings!$D$15)))</f>
        <v>0.45</v>
      </c>
      <c r="F23" s="38">
        <f t="shared" si="0"/>
        <v>0</v>
      </c>
      <c r="G23" s="38">
        <f>C23*Settings!$C$42*Settings!$C$41</f>
        <v>0</v>
      </c>
      <c r="H23" s="39"/>
      <c r="I23" s="33"/>
      <c r="J23" s="38">
        <f>IF(H23="Yes",C23*Settings!$C$29,0)</f>
        <v>0</v>
      </c>
    </row>
    <row r="24" spans="1:10" ht="15" customHeight="1" x14ac:dyDescent="0.2">
      <c r="A24" s="33"/>
      <c r="B24" s="34"/>
      <c r="C24" s="35"/>
      <c r="D24" s="36">
        <f t="shared" si="1"/>
        <v>0</v>
      </c>
      <c r="E24" s="37">
        <f>IF(Settings!$C$9="Motorcycle",IF(D24&lt;=Settings!$C$19,Settings!$C$16,Settings!$D$16),IF(Settings!$C$9="Bicycle",IF(D24&lt;=Settings!$C$19,Settings!$C$17,Settings!$D$17),IF(D24&lt;=Settings!$C$19,Settings!$C$15,Settings!$D$15)))</f>
        <v>0.45</v>
      </c>
      <c r="F24" s="38">
        <f t="shared" si="0"/>
        <v>0</v>
      </c>
      <c r="G24" s="38">
        <f>C24*Settings!$C$42*Settings!$C$41</f>
        <v>0</v>
      </c>
      <c r="H24" s="39"/>
      <c r="I24" s="33"/>
      <c r="J24" s="38">
        <f>IF(H24="Yes",C24*Settings!$C$29,0)</f>
        <v>0</v>
      </c>
    </row>
    <row r="25" spans="1:10" ht="15" customHeight="1" x14ac:dyDescent="0.2">
      <c r="A25" s="33"/>
      <c r="B25" s="34"/>
      <c r="C25" s="35"/>
      <c r="D25" s="36">
        <f t="shared" si="1"/>
        <v>0</v>
      </c>
      <c r="E25" s="37">
        <f>IF(Settings!$C$9="Motorcycle",IF(D25&lt;=Settings!$C$19,Settings!$C$16,Settings!$D$16),IF(Settings!$C$9="Bicycle",IF(D25&lt;=Settings!$C$19,Settings!$C$17,Settings!$D$17),IF(D25&lt;=Settings!$C$19,Settings!$C$15,Settings!$D$15)))</f>
        <v>0.45</v>
      </c>
      <c r="F25" s="38">
        <f t="shared" si="0"/>
        <v>0</v>
      </c>
      <c r="G25" s="38">
        <f>C25*Settings!$C$42*Settings!$C$41</f>
        <v>0</v>
      </c>
      <c r="H25" s="39"/>
      <c r="I25" s="33"/>
      <c r="J25" s="38">
        <f>IF(H25="Yes",C25*Settings!$C$29,0)</f>
        <v>0</v>
      </c>
    </row>
    <row r="26" spans="1:10" ht="15" customHeight="1" x14ac:dyDescent="0.2">
      <c r="A26" s="33"/>
      <c r="B26" s="34"/>
      <c r="C26" s="35"/>
      <c r="D26" s="36">
        <f t="shared" si="1"/>
        <v>0</v>
      </c>
      <c r="E26" s="37">
        <f>IF(Settings!$C$9="Motorcycle",IF(D26&lt;=Settings!$C$19,Settings!$C$16,Settings!$D$16),IF(Settings!$C$9="Bicycle",IF(D26&lt;=Settings!$C$19,Settings!$C$17,Settings!$D$17),IF(D26&lt;=Settings!$C$19,Settings!$C$15,Settings!$D$15)))</f>
        <v>0.45</v>
      </c>
      <c r="F26" s="38">
        <f t="shared" si="0"/>
        <v>0</v>
      </c>
      <c r="G26" s="38">
        <f>C26*Settings!$C$42*Settings!$C$41</f>
        <v>0</v>
      </c>
      <c r="H26" s="39"/>
      <c r="I26" s="33"/>
      <c r="J26" s="38">
        <f>IF(H26="Yes",C26*Settings!$C$29,0)</f>
        <v>0</v>
      </c>
    </row>
    <row r="27" spans="1:10" ht="15" customHeight="1" x14ac:dyDescent="0.2">
      <c r="A27" s="33"/>
      <c r="B27" s="34"/>
      <c r="C27" s="35"/>
      <c r="D27" s="36">
        <f t="shared" si="1"/>
        <v>0</v>
      </c>
      <c r="E27" s="37">
        <f>IF(Settings!$C$9="Motorcycle",IF(D27&lt;=Settings!$C$19,Settings!$C$16,Settings!$D$16),IF(Settings!$C$9="Bicycle",IF(D27&lt;=Settings!$C$19,Settings!$C$17,Settings!$D$17),IF(D27&lt;=Settings!$C$19,Settings!$C$15,Settings!$D$15)))</f>
        <v>0.45</v>
      </c>
      <c r="F27" s="38">
        <f t="shared" si="0"/>
        <v>0</v>
      </c>
      <c r="G27" s="38">
        <f>C27*Settings!$C$42*Settings!$C$41</f>
        <v>0</v>
      </c>
      <c r="H27" s="39"/>
      <c r="I27" s="33"/>
      <c r="J27" s="38">
        <f>IF(H27="Yes",C27*Settings!$C$29,0)</f>
        <v>0</v>
      </c>
    </row>
    <row r="28" spans="1:10" ht="15" customHeight="1" x14ac:dyDescent="0.2">
      <c r="A28" s="33"/>
      <c r="B28" s="34"/>
      <c r="C28" s="35"/>
      <c r="D28" s="36">
        <f t="shared" si="1"/>
        <v>0</v>
      </c>
      <c r="E28" s="37">
        <f>IF(Settings!$C$9="Motorcycle",IF(D28&lt;=Settings!$C$19,Settings!$C$16,Settings!$D$16),IF(Settings!$C$9="Bicycle",IF(D28&lt;=Settings!$C$19,Settings!$C$17,Settings!$D$17),IF(D28&lt;=Settings!$C$19,Settings!$C$15,Settings!$D$15)))</f>
        <v>0.45</v>
      </c>
      <c r="F28" s="38">
        <f t="shared" si="0"/>
        <v>0</v>
      </c>
      <c r="G28" s="38">
        <f>C28*Settings!$C$42*Settings!$C$41</f>
        <v>0</v>
      </c>
      <c r="H28" s="39"/>
      <c r="I28" s="33"/>
      <c r="J28" s="38">
        <f>IF(H28="Yes",C28*Settings!$C$29,0)</f>
        <v>0</v>
      </c>
    </row>
    <row r="29" spans="1:10" ht="15" customHeight="1" x14ac:dyDescent="0.2">
      <c r="A29" s="33"/>
      <c r="B29" s="34"/>
      <c r="C29" s="35"/>
      <c r="D29" s="36">
        <f t="shared" si="1"/>
        <v>0</v>
      </c>
      <c r="E29" s="37">
        <f>IF(Settings!$C$9="Motorcycle",IF(D29&lt;=Settings!$C$19,Settings!$C$16,Settings!$D$16),IF(Settings!$C$9="Bicycle",IF(D29&lt;=Settings!$C$19,Settings!$C$17,Settings!$D$17),IF(D29&lt;=Settings!$C$19,Settings!$C$15,Settings!$D$15)))</f>
        <v>0.45</v>
      </c>
      <c r="F29" s="38">
        <f t="shared" si="0"/>
        <v>0</v>
      </c>
      <c r="G29" s="38">
        <f>C29*Settings!$C$42*Settings!$C$41</f>
        <v>0</v>
      </c>
      <c r="H29" s="39"/>
      <c r="I29" s="33"/>
      <c r="J29" s="38">
        <f>IF(H29="Yes",C29*Settings!$C$29,0)</f>
        <v>0</v>
      </c>
    </row>
    <row r="30" spans="1:10" ht="15" customHeight="1" x14ac:dyDescent="0.2">
      <c r="A30" s="33"/>
      <c r="B30" s="34"/>
      <c r="C30" s="35"/>
      <c r="D30" s="36">
        <f t="shared" si="1"/>
        <v>0</v>
      </c>
      <c r="E30" s="37">
        <f>IF(Settings!$C$9="Motorcycle",IF(D30&lt;=Settings!$C$19,Settings!$C$16,Settings!$D$16),IF(Settings!$C$9="Bicycle",IF(D30&lt;=Settings!$C$19,Settings!$C$17,Settings!$D$17),IF(D30&lt;=Settings!$C$19,Settings!$C$15,Settings!$D$15)))</f>
        <v>0.45</v>
      </c>
      <c r="F30" s="38">
        <f t="shared" si="0"/>
        <v>0</v>
      </c>
      <c r="G30" s="38">
        <f>C30*Settings!$C$42*Settings!$C$41</f>
        <v>0</v>
      </c>
      <c r="H30" s="39"/>
      <c r="I30" s="33"/>
      <c r="J30" s="38">
        <f>IF(H30="Yes",C30*Settings!$C$29,0)</f>
        <v>0</v>
      </c>
    </row>
    <row r="31" spans="1:10" ht="15" customHeight="1" x14ac:dyDescent="0.2">
      <c r="A31" s="33"/>
      <c r="B31" s="34"/>
      <c r="C31" s="35"/>
      <c r="D31" s="36">
        <f t="shared" si="1"/>
        <v>0</v>
      </c>
      <c r="E31" s="37">
        <f>IF(Settings!$C$9="Motorcycle",IF(D31&lt;=Settings!$C$19,Settings!$C$16,Settings!$D$16),IF(Settings!$C$9="Bicycle",IF(D31&lt;=Settings!$C$19,Settings!$C$17,Settings!$D$17),IF(D31&lt;=Settings!$C$19,Settings!$C$15,Settings!$D$15)))</f>
        <v>0.45</v>
      </c>
      <c r="F31" s="38">
        <f t="shared" si="0"/>
        <v>0</v>
      </c>
      <c r="G31" s="38">
        <f>C31*Settings!$C$42*Settings!$C$41</f>
        <v>0</v>
      </c>
      <c r="H31" s="39"/>
      <c r="I31" s="33"/>
      <c r="J31" s="38">
        <f>IF(H31="Yes",C31*Settings!$C$29,0)</f>
        <v>0</v>
      </c>
    </row>
    <row r="33" spans="1:10" ht="15" customHeight="1" x14ac:dyDescent="0.2">
      <c r="A33" s="28" t="s">
        <v>100</v>
      </c>
      <c r="C33" s="29">
        <f>SUM(C11:C31)</f>
        <v>0</v>
      </c>
      <c r="D33" s="29">
        <f>D31</f>
        <v>0</v>
      </c>
      <c r="F33" s="30">
        <f>SUM(F11:F31)</f>
        <v>0</v>
      </c>
      <c r="G33" s="30">
        <f>SUM(G11:G31)</f>
        <v>0</v>
      </c>
      <c r="J33" s="30">
        <f>SUM(J11:J31)</f>
        <v>0</v>
      </c>
    </row>
    <row r="35" spans="1:10" ht="15" customHeight="1" x14ac:dyDescent="0.2">
      <c r="A35" s="1" t="s">
        <v>101</v>
      </c>
      <c r="B35" s="1"/>
      <c r="C35" s="1"/>
      <c r="D35" s="1"/>
      <c r="E35" s="1"/>
      <c r="F35" s="1"/>
      <c r="G35" s="1"/>
      <c r="H35" s="1"/>
      <c r="I35" s="1"/>
      <c r="J35" s="1"/>
    </row>
  </sheetData>
  <sheetProtection password="DE80" sheet="1" formatColumns="0" formatRows="0"/>
  <mergeCells count="6">
    <mergeCell ref="A35:J35"/>
    <mergeCell ref="A1:J1"/>
    <mergeCell ref="A3:J3"/>
    <mergeCell ref="A4:J4"/>
    <mergeCell ref="A5:E5"/>
    <mergeCell ref="F5:J5"/>
  </mergeCells>
  <pageMargins left="0.75" right="0.75" top="1" bottom="1" header="0.511811023622047" footer="0.511811023622047"/>
  <pageSetup paperSize="9" orientation="landscape" horizontalDpi="300" verticalDpi="30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xr:uid="{00000000-0002-0000-0500-000000000000}">
          <x14:formula1>
            <xm:f>Settings!$B$64:$B$65</xm:f>
          </x14:formula1>
          <x14:formula2>
            <xm:f>0</xm:f>
          </x14:formula2>
          <xm:sqref>H11:H31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35"/>
  <sheetViews>
    <sheetView zoomScaleNormal="100" workbookViewId="0"/>
  </sheetViews>
  <sheetFormatPr baseColWidth="10" defaultColWidth="8.6640625" defaultRowHeight="15" x14ac:dyDescent="0.2"/>
  <cols>
    <col min="1" max="1" width="22" customWidth="1"/>
    <col min="2" max="2" width="12" customWidth="1"/>
    <col min="3" max="3" width="10" customWidth="1"/>
    <col min="4" max="4" width="14" customWidth="1"/>
    <col min="5" max="6" width="12" customWidth="1"/>
    <col min="7" max="7" width="10" customWidth="1"/>
    <col min="8" max="8" width="14" customWidth="1"/>
    <col min="9" max="9" width="22" customWidth="1"/>
    <col min="10" max="10" width="16" customWidth="1"/>
  </cols>
  <sheetData>
    <row r="1" spans="1:10" ht="15" customHeight="1" x14ac:dyDescent="0.2">
      <c r="A1" s="6">
        <f>Settings!C5</f>
        <v>0</v>
      </c>
      <c r="B1" s="6"/>
      <c r="C1" s="6"/>
      <c r="D1" s="6"/>
      <c r="E1" s="6"/>
      <c r="F1" s="6"/>
      <c r="G1" s="6"/>
      <c r="H1" s="6"/>
      <c r="I1" s="6"/>
      <c r="J1" s="6"/>
    </row>
    <row r="3" spans="1:10" ht="17.25" customHeight="1" x14ac:dyDescent="0.2">
      <c r="A3" s="5" t="s">
        <v>91</v>
      </c>
      <c r="B3" s="5"/>
      <c r="C3" s="5"/>
      <c r="D3" s="5"/>
      <c r="E3" s="5"/>
      <c r="F3" s="5"/>
      <c r="G3" s="5"/>
      <c r="H3" s="5"/>
      <c r="I3" s="5"/>
      <c r="J3" s="5"/>
    </row>
    <row r="4" spans="1:10" ht="15" customHeight="1" x14ac:dyDescent="0.2">
      <c r="A4" s="4" t="str">
        <f>"Month 05 - Period ending: "&amp;TEXT(Settings!C7,"DD/MM/YYYY")</f>
        <v>Month 05 - Period ending: 00/01/1900</v>
      </c>
      <c r="B4" s="4"/>
      <c r="C4" s="4"/>
      <c r="D4" s="4"/>
      <c r="E4" s="4"/>
      <c r="F4" s="4"/>
      <c r="G4" s="4"/>
      <c r="H4" s="4"/>
      <c r="I4" s="4"/>
      <c r="J4" s="4"/>
    </row>
    <row r="5" spans="1:10" ht="15" customHeight="1" x14ac:dyDescent="0.2">
      <c r="A5" s="2" t="str">
        <f>"Employee: "&amp;Settings!C6&amp;"    Reg: "&amp;Settings!C8</f>
        <v xml:space="preserve">Employee:     Reg: </v>
      </c>
      <c r="B5" s="2"/>
      <c r="C5" s="2"/>
      <c r="D5" s="2"/>
      <c r="E5" s="2"/>
      <c r="F5" s="2" t="str">
        <f>"Vehicle: "&amp;Settings!C9&amp;"    Engine: "&amp;TEXT(Settings!C10,"#,##0")&amp;"cc    Fuel: "&amp;Settings!C11</f>
        <v xml:space="preserve">Vehicle:     Engine: 0cc    Fuel: </v>
      </c>
      <c r="G5" s="2"/>
      <c r="H5" s="2"/>
      <c r="I5" s="2"/>
      <c r="J5" s="2"/>
    </row>
    <row r="7" spans="1:10" ht="15" customHeight="1" x14ac:dyDescent="0.2">
      <c r="E7" s="31" t="s">
        <v>92</v>
      </c>
    </row>
    <row r="8" spans="1:10" ht="15" customHeight="1" x14ac:dyDescent="0.2">
      <c r="A8" s="32" t="s">
        <v>93</v>
      </c>
      <c r="B8" s="32" t="s">
        <v>94</v>
      </c>
      <c r="C8" s="32" t="s">
        <v>74</v>
      </c>
      <c r="D8" s="32" t="s">
        <v>95</v>
      </c>
      <c r="E8" s="32" t="s">
        <v>96</v>
      </c>
      <c r="F8" s="32" t="s">
        <v>75</v>
      </c>
      <c r="G8" s="32" t="s">
        <v>76</v>
      </c>
      <c r="H8" s="32" t="s">
        <v>97</v>
      </c>
      <c r="I8" s="32" t="s">
        <v>98</v>
      </c>
      <c r="J8" s="32" t="s">
        <v>99</v>
      </c>
    </row>
    <row r="11" spans="1:10" ht="15" customHeight="1" x14ac:dyDescent="0.2">
      <c r="A11" s="33"/>
      <c r="B11" s="34"/>
      <c r="C11" s="35"/>
      <c r="D11" s="36">
        <f>'Month 04'!D33+C11</f>
        <v>0</v>
      </c>
      <c r="E11" s="37">
        <f>IF(Settings!$C$9="Motorcycle",IF(D11&lt;=Settings!$C$19,Settings!$C$16,Settings!$D$16),IF(Settings!$C$9="Bicycle",IF(D11&lt;=Settings!$C$19,Settings!$C$17,Settings!$D$17),IF(D11&lt;=Settings!$C$19,Settings!$C$15,Settings!$D$15)))</f>
        <v>0.45</v>
      </c>
      <c r="F11" s="38">
        <f t="shared" ref="F11:F31" si="0">C11*E11</f>
        <v>0</v>
      </c>
      <c r="G11" s="38">
        <f>C11*Settings!$C$42*Settings!$C$41</f>
        <v>0</v>
      </c>
      <c r="H11" s="39"/>
      <c r="I11" s="33"/>
      <c r="J11" s="38">
        <f>IF(H11="Yes",C11*Settings!$C$29,0)</f>
        <v>0</v>
      </c>
    </row>
    <row r="12" spans="1:10" ht="15" customHeight="1" x14ac:dyDescent="0.2">
      <c r="A12" s="33"/>
      <c r="B12" s="34"/>
      <c r="C12" s="35"/>
      <c r="D12" s="36">
        <f t="shared" ref="D12:D31" si="1">D11+C12</f>
        <v>0</v>
      </c>
      <c r="E12" s="37">
        <f>IF(Settings!$C$9="Motorcycle",IF(D12&lt;=Settings!$C$19,Settings!$C$16,Settings!$D$16),IF(Settings!$C$9="Bicycle",IF(D12&lt;=Settings!$C$19,Settings!$C$17,Settings!$D$17),IF(D12&lt;=Settings!$C$19,Settings!$C$15,Settings!$D$15)))</f>
        <v>0.45</v>
      </c>
      <c r="F12" s="38">
        <f t="shared" si="0"/>
        <v>0</v>
      </c>
      <c r="G12" s="38">
        <f>C12*Settings!$C$42*Settings!$C$41</f>
        <v>0</v>
      </c>
      <c r="H12" s="39"/>
      <c r="I12" s="33"/>
      <c r="J12" s="38">
        <f>IF(H12="Yes",C12*Settings!$C$29,0)</f>
        <v>0</v>
      </c>
    </row>
    <row r="13" spans="1:10" ht="15" customHeight="1" x14ac:dyDescent="0.2">
      <c r="A13" s="33"/>
      <c r="B13" s="34"/>
      <c r="C13" s="35"/>
      <c r="D13" s="36">
        <f t="shared" si="1"/>
        <v>0</v>
      </c>
      <c r="E13" s="37">
        <f>IF(Settings!$C$9="Motorcycle",IF(D13&lt;=Settings!$C$19,Settings!$C$16,Settings!$D$16),IF(Settings!$C$9="Bicycle",IF(D13&lt;=Settings!$C$19,Settings!$C$17,Settings!$D$17),IF(D13&lt;=Settings!$C$19,Settings!$C$15,Settings!$D$15)))</f>
        <v>0.45</v>
      </c>
      <c r="F13" s="38">
        <f t="shared" si="0"/>
        <v>0</v>
      </c>
      <c r="G13" s="38">
        <f>C13*Settings!$C$42*Settings!$C$41</f>
        <v>0</v>
      </c>
      <c r="H13" s="39"/>
      <c r="I13" s="33"/>
      <c r="J13" s="38">
        <f>IF(H13="Yes",C13*Settings!$C$29,0)</f>
        <v>0</v>
      </c>
    </row>
    <row r="14" spans="1:10" ht="15" customHeight="1" x14ac:dyDescent="0.2">
      <c r="A14" s="33"/>
      <c r="B14" s="34"/>
      <c r="C14" s="35"/>
      <c r="D14" s="36">
        <f t="shared" si="1"/>
        <v>0</v>
      </c>
      <c r="E14" s="37">
        <f>IF(Settings!$C$9="Motorcycle",IF(D14&lt;=Settings!$C$19,Settings!$C$16,Settings!$D$16),IF(Settings!$C$9="Bicycle",IF(D14&lt;=Settings!$C$19,Settings!$C$17,Settings!$D$17),IF(D14&lt;=Settings!$C$19,Settings!$C$15,Settings!$D$15)))</f>
        <v>0.45</v>
      </c>
      <c r="F14" s="38">
        <f t="shared" si="0"/>
        <v>0</v>
      </c>
      <c r="G14" s="38">
        <f>C14*Settings!$C$42*Settings!$C$41</f>
        <v>0</v>
      </c>
      <c r="H14" s="39"/>
      <c r="I14" s="33"/>
      <c r="J14" s="38">
        <f>IF(H14="Yes",C14*Settings!$C$29,0)</f>
        <v>0</v>
      </c>
    </row>
    <row r="15" spans="1:10" ht="15" customHeight="1" x14ac:dyDescent="0.2">
      <c r="A15" s="33"/>
      <c r="B15" s="34"/>
      <c r="C15" s="35"/>
      <c r="D15" s="36">
        <f t="shared" si="1"/>
        <v>0</v>
      </c>
      <c r="E15" s="37">
        <f>IF(Settings!$C$9="Motorcycle",IF(D15&lt;=Settings!$C$19,Settings!$C$16,Settings!$D$16),IF(Settings!$C$9="Bicycle",IF(D15&lt;=Settings!$C$19,Settings!$C$17,Settings!$D$17),IF(D15&lt;=Settings!$C$19,Settings!$C$15,Settings!$D$15)))</f>
        <v>0.45</v>
      </c>
      <c r="F15" s="38">
        <f t="shared" si="0"/>
        <v>0</v>
      </c>
      <c r="G15" s="38">
        <f>C15*Settings!$C$42*Settings!$C$41</f>
        <v>0</v>
      </c>
      <c r="H15" s="39"/>
      <c r="I15" s="33"/>
      <c r="J15" s="38">
        <f>IF(H15="Yes",C15*Settings!$C$29,0)</f>
        <v>0</v>
      </c>
    </row>
    <row r="16" spans="1:10" ht="15" customHeight="1" x14ac:dyDescent="0.2">
      <c r="A16" s="33"/>
      <c r="B16" s="34"/>
      <c r="C16" s="35"/>
      <c r="D16" s="36">
        <f t="shared" si="1"/>
        <v>0</v>
      </c>
      <c r="E16" s="37">
        <f>IF(Settings!$C$9="Motorcycle",IF(D16&lt;=Settings!$C$19,Settings!$C$16,Settings!$D$16),IF(Settings!$C$9="Bicycle",IF(D16&lt;=Settings!$C$19,Settings!$C$17,Settings!$D$17),IF(D16&lt;=Settings!$C$19,Settings!$C$15,Settings!$D$15)))</f>
        <v>0.45</v>
      </c>
      <c r="F16" s="38">
        <f t="shared" si="0"/>
        <v>0</v>
      </c>
      <c r="G16" s="38">
        <f>C16*Settings!$C$42*Settings!$C$41</f>
        <v>0</v>
      </c>
      <c r="H16" s="39"/>
      <c r="I16" s="33"/>
      <c r="J16" s="38">
        <f>IF(H16="Yes",C16*Settings!$C$29,0)</f>
        <v>0</v>
      </c>
    </row>
    <row r="17" spans="1:10" ht="15" customHeight="1" x14ac:dyDescent="0.2">
      <c r="A17" s="33"/>
      <c r="B17" s="34"/>
      <c r="C17" s="35"/>
      <c r="D17" s="36">
        <f t="shared" si="1"/>
        <v>0</v>
      </c>
      <c r="E17" s="37">
        <f>IF(Settings!$C$9="Motorcycle",IF(D17&lt;=Settings!$C$19,Settings!$C$16,Settings!$D$16),IF(Settings!$C$9="Bicycle",IF(D17&lt;=Settings!$C$19,Settings!$C$17,Settings!$D$17),IF(D17&lt;=Settings!$C$19,Settings!$C$15,Settings!$D$15)))</f>
        <v>0.45</v>
      </c>
      <c r="F17" s="38">
        <f t="shared" si="0"/>
        <v>0</v>
      </c>
      <c r="G17" s="38">
        <f>C17*Settings!$C$42*Settings!$C$41</f>
        <v>0</v>
      </c>
      <c r="H17" s="39"/>
      <c r="I17" s="33"/>
      <c r="J17" s="38">
        <f>IF(H17="Yes",C17*Settings!$C$29,0)</f>
        <v>0</v>
      </c>
    </row>
    <row r="18" spans="1:10" ht="15" customHeight="1" x14ac:dyDescent="0.2">
      <c r="A18" s="33"/>
      <c r="B18" s="34"/>
      <c r="C18" s="35"/>
      <c r="D18" s="36">
        <f t="shared" si="1"/>
        <v>0</v>
      </c>
      <c r="E18" s="37">
        <f>IF(Settings!$C$9="Motorcycle",IF(D18&lt;=Settings!$C$19,Settings!$C$16,Settings!$D$16),IF(Settings!$C$9="Bicycle",IF(D18&lt;=Settings!$C$19,Settings!$C$17,Settings!$D$17),IF(D18&lt;=Settings!$C$19,Settings!$C$15,Settings!$D$15)))</f>
        <v>0.45</v>
      </c>
      <c r="F18" s="38">
        <f t="shared" si="0"/>
        <v>0</v>
      </c>
      <c r="G18" s="38">
        <f>C18*Settings!$C$42*Settings!$C$41</f>
        <v>0</v>
      </c>
      <c r="H18" s="39"/>
      <c r="I18" s="33"/>
      <c r="J18" s="38">
        <f>IF(H18="Yes",C18*Settings!$C$29,0)</f>
        <v>0</v>
      </c>
    </row>
    <row r="19" spans="1:10" ht="15" customHeight="1" x14ac:dyDescent="0.2">
      <c r="A19" s="33"/>
      <c r="B19" s="34"/>
      <c r="C19" s="35"/>
      <c r="D19" s="36">
        <f t="shared" si="1"/>
        <v>0</v>
      </c>
      <c r="E19" s="37">
        <f>IF(Settings!$C$9="Motorcycle",IF(D19&lt;=Settings!$C$19,Settings!$C$16,Settings!$D$16),IF(Settings!$C$9="Bicycle",IF(D19&lt;=Settings!$C$19,Settings!$C$17,Settings!$D$17),IF(D19&lt;=Settings!$C$19,Settings!$C$15,Settings!$D$15)))</f>
        <v>0.45</v>
      </c>
      <c r="F19" s="38">
        <f t="shared" si="0"/>
        <v>0</v>
      </c>
      <c r="G19" s="38">
        <f>C19*Settings!$C$42*Settings!$C$41</f>
        <v>0</v>
      </c>
      <c r="H19" s="39"/>
      <c r="I19" s="33"/>
      <c r="J19" s="38">
        <f>IF(H19="Yes",C19*Settings!$C$29,0)</f>
        <v>0</v>
      </c>
    </row>
    <row r="20" spans="1:10" ht="15" customHeight="1" x14ac:dyDescent="0.2">
      <c r="A20" s="33"/>
      <c r="B20" s="34"/>
      <c r="C20" s="35"/>
      <c r="D20" s="36">
        <f t="shared" si="1"/>
        <v>0</v>
      </c>
      <c r="E20" s="37">
        <f>IF(Settings!$C$9="Motorcycle",IF(D20&lt;=Settings!$C$19,Settings!$C$16,Settings!$D$16),IF(Settings!$C$9="Bicycle",IF(D20&lt;=Settings!$C$19,Settings!$C$17,Settings!$D$17),IF(D20&lt;=Settings!$C$19,Settings!$C$15,Settings!$D$15)))</f>
        <v>0.45</v>
      </c>
      <c r="F20" s="38">
        <f t="shared" si="0"/>
        <v>0</v>
      </c>
      <c r="G20" s="38">
        <f>C20*Settings!$C$42*Settings!$C$41</f>
        <v>0</v>
      </c>
      <c r="H20" s="39"/>
      <c r="I20" s="33"/>
      <c r="J20" s="38">
        <f>IF(H20="Yes",C20*Settings!$C$29,0)</f>
        <v>0</v>
      </c>
    </row>
    <row r="21" spans="1:10" ht="15" customHeight="1" x14ac:dyDescent="0.2">
      <c r="A21" s="33"/>
      <c r="B21" s="34"/>
      <c r="C21" s="35"/>
      <c r="D21" s="36">
        <f t="shared" si="1"/>
        <v>0</v>
      </c>
      <c r="E21" s="37">
        <f>IF(Settings!$C$9="Motorcycle",IF(D21&lt;=Settings!$C$19,Settings!$C$16,Settings!$D$16),IF(Settings!$C$9="Bicycle",IF(D21&lt;=Settings!$C$19,Settings!$C$17,Settings!$D$17),IF(D21&lt;=Settings!$C$19,Settings!$C$15,Settings!$D$15)))</f>
        <v>0.45</v>
      </c>
      <c r="F21" s="38">
        <f t="shared" si="0"/>
        <v>0</v>
      </c>
      <c r="G21" s="38">
        <f>C21*Settings!$C$42*Settings!$C$41</f>
        <v>0</v>
      </c>
      <c r="H21" s="39"/>
      <c r="I21" s="33"/>
      <c r="J21" s="38">
        <f>IF(H21="Yes",C21*Settings!$C$29,0)</f>
        <v>0</v>
      </c>
    </row>
    <row r="22" spans="1:10" ht="15" customHeight="1" x14ac:dyDescent="0.2">
      <c r="A22" s="33"/>
      <c r="B22" s="34"/>
      <c r="C22" s="35"/>
      <c r="D22" s="36">
        <f t="shared" si="1"/>
        <v>0</v>
      </c>
      <c r="E22" s="37">
        <f>IF(Settings!$C$9="Motorcycle",IF(D22&lt;=Settings!$C$19,Settings!$C$16,Settings!$D$16),IF(Settings!$C$9="Bicycle",IF(D22&lt;=Settings!$C$19,Settings!$C$17,Settings!$D$17),IF(D22&lt;=Settings!$C$19,Settings!$C$15,Settings!$D$15)))</f>
        <v>0.45</v>
      </c>
      <c r="F22" s="38">
        <f t="shared" si="0"/>
        <v>0</v>
      </c>
      <c r="G22" s="38">
        <f>C22*Settings!$C$42*Settings!$C$41</f>
        <v>0</v>
      </c>
      <c r="H22" s="39"/>
      <c r="I22" s="33"/>
      <c r="J22" s="38">
        <f>IF(H22="Yes",C22*Settings!$C$29,0)</f>
        <v>0</v>
      </c>
    </row>
    <row r="23" spans="1:10" ht="15" customHeight="1" x14ac:dyDescent="0.2">
      <c r="A23" s="33"/>
      <c r="B23" s="34"/>
      <c r="C23" s="35"/>
      <c r="D23" s="36">
        <f t="shared" si="1"/>
        <v>0</v>
      </c>
      <c r="E23" s="37">
        <f>IF(Settings!$C$9="Motorcycle",IF(D23&lt;=Settings!$C$19,Settings!$C$16,Settings!$D$16),IF(Settings!$C$9="Bicycle",IF(D23&lt;=Settings!$C$19,Settings!$C$17,Settings!$D$17),IF(D23&lt;=Settings!$C$19,Settings!$C$15,Settings!$D$15)))</f>
        <v>0.45</v>
      </c>
      <c r="F23" s="38">
        <f t="shared" si="0"/>
        <v>0</v>
      </c>
      <c r="G23" s="38">
        <f>C23*Settings!$C$42*Settings!$C$41</f>
        <v>0</v>
      </c>
      <c r="H23" s="39"/>
      <c r="I23" s="33"/>
      <c r="J23" s="38">
        <f>IF(H23="Yes",C23*Settings!$C$29,0)</f>
        <v>0</v>
      </c>
    </row>
    <row r="24" spans="1:10" ht="15" customHeight="1" x14ac:dyDescent="0.2">
      <c r="A24" s="33"/>
      <c r="B24" s="34"/>
      <c r="C24" s="35"/>
      <c r="D24" s="36">
        <f t="shared" si="1"/>
        <v>0</v>
      </c>
      <c r="E24" s="37">
        <f>IF(Settings!$C$9="Motorcycle",IF(D24&lt;=Settings!$C$19,Settings!$C$16,Settings!$D$16),IF(Settings!$C$9="Bicycle",IF(D24&lt;=Settings!$C$19,Settings!$C$17,Settings!$D$17),IF(D24&lt;=Settings!$C$19,Settings!$C$15,Settings!$D$15)))</f>
        <v>0.45</v>
      </c>
      <c r="F24" s="38">
        <f t="shared" si="0"/>
        <v>0</v>
      </c>
      <c r="G24" s="38">
        <f>C24*Settings!$C$42*Settings!$C$41</f>
        <v>0</v>
      </c>
      <c r="H24" s="39"/>
      <c r="I24" s="33"/>
      <c r="J24" s="38">
        <f>IF(H24="Yes",C24*Settings!$C$29,0)</f>
        <v>0</v>
      </c>
    </row>
    <row r="25" spans="1:10" ht="15" customHeight="1" x14ac:dyDescent="0.2">
      <c r="A25" s="33"/>
      <c r="B25" s="34"/>
      <c r="C25" s="35"/>
      <c r="D25" s="36">
        <f t="shared" si="1"/>
        <v>0</v>
      </c>
      <c r="E25" s="37">
        <f>IF(Settings!$C$9="Motorcycle",IF(D25&lt;=Settings!$C$19,Settings!$C$16,Settings!$D$16),IF(Settings!$C$9="Bicycle",IF(D25&lt;=Settings!$C$19,Settings!$C$17,Settings!$D$17),IF(D25&lt;=Settings!$C$19,Settings!$C$15,Settings!$D$15)))</f>
        <v>0.45</v>
      </c>
      <c r="F25" s="38">
        <f t="shared" si="0"/>
        <v>0</v>
      </c>
      <c r="G25" s="38">
        <f>C25*Settings!$C$42*Settings!$C$41</f>
        <v>0</v>
      </c>
      <c r="H25" s="39"/>
      <c r="I25" s="33"/>
      <c r="J25" s="38">
        <f>IF(H25="Yes",C25*Settings!$C$29,0)</f>
        <v>0</v>
      </c>
    </row>
    <row r="26" spans="1:10" ht="15" customHeight="1" x14ac:dyDescent="0.2">
      <c r="A26" s="33"/>
      <c r="B26" s="34"/>
      <c r="C26" s="35"/>
      <c r="D26" s="36">
        <f t="shared" si="1"/>
        <v>0</v>
      </c>
      <c r="E26" s="37">
        <f>IF(Settings!$C$9="Motorcycle",IF(D26&lt;=Settings!$C$19,Settings!$C$16,Settings!$D$16),IF(Settings!$C$9="Bicycle",IF(D26&lt;=Settings!$C$19,Settings!$C$17,Settings!$D$17),IF(D26&lt;=Settings!$C$19,Settings!$C$15,Settings!$D$15)))</f>
        <v>0.45</v>
      </c>
      <c r="F26" s="38">
        <f t="shared" si="0"/>
        <v>0</v>
      </c>
      <c r="G26" s="38">
        <f>C26*Settings!$C$42*Settings!$C$41</f>
        <v>0</v>
      </c>
      <c r="H26" s="39"/>
      <c r="I26" s="33"/>
      <c r="J26" s="38">
        <f>IF(H26="Yes",C26*Settings!$C$29,0)</f>
        <v>0</v>
      </c>
    </row>
    <row r="27" spans="1:10" ht="15" customHeight="1" x14ac:dyDescent="0.2">
      <c r="A27" s="33"/>
      <c r="B27" s="34"/>
      <c r="C27" s="35"/>
      <c r="D27" s="36">
        <f t="shared" si="1"/>
        <v>0</v>
      </c>
      <c r="E27" s="37">
        <f>IF(Settings!$C$9="Motorcycle",IF(D27&lt;=Settings!$C$19,Settings!$C$16,Settings!$D$16),IF(Settings!$C$9="Bicycle",IF(D27&lt;=Settings!$C$19,Settings!$C$17,Settings!$D$17),IF(D27&lt;=Settings!$C$19,Settings!$C$15,Settings!$D$15)))</f>
        <v>0.45</v>
      </c>
      <c r="F27" s="38">
        <f t="shared" si="0"/>
        <v>0</v>
      </c>
      <c r="G27" s="38">
        <f>C27*Settings!$C$42*Settings!$C$41</f>
        <v>0</v>
      </c>
      <c r="H27" s="39"/>
      <c r="I27" s="33"/>
      <c r="J27" s="38">
        <f>IF(H27="Yes",C27*Settings!$C$29,0)</f>
        <v>0</v>
      </c>
    </row>
    <row r="28" spans="1:10" ht="15" customHeight="1" x14ac:dyDescent="0.2">
      <c r="A28" s="33"/>
      <c r="B28" s="34"/>
      <c r="C28" s="35"/>
      <c r="D28" s="36">
        <f t="shared" si="1"/>
        <v>0</v>
      </c>
      <c r="E28" s="37">
        <f>IF(Settings!$C$9="Motorcycle",IF(D28&lt;=Settings!$C$19,Settings!$C$16,Settings!$D$16),IF(Settings!$C$9="Bicycle",IF(D28&lt;=Settings!$C$19,Settings!$C$17,Settings!$D$17),IF(D28&lt;=Settings!$C$19,Settings!$C$15,Settings!$D$15)))</f>
        <v>0.45</v>
      </c>
      <c r="F28" s="38">
        <f t="shared" si="0"/>
        <v>0</v>
      </c>
      <c r="G28" s="38">
        <f>C28*Settings!$C$42*Settings!$C$41</f>
        <v>0</v>
      </c>
      <c r="H28" s="39"/>
      <c r="I28" s="33"/>
      <c r="J28" s="38">
        <f>IF(H28="Yes",C28*Settings!$C$29,0)</f>
        <v>0</v>
      </c>
    </row>
    <row r="29" spans="1:10" ht="15" customHeight="1" x14ac:dyDescent="0.2">
      <c r="A29" s="33"/>
      <c r="B29" s="34"/>
      <c r="C29" s="35"/>
      <c r="D29" s="36">
        <f t="shared" si="1"/>
        <v>0</v>
      </c>
      <c r="E29" s="37">
        <f>IF(Settings!$C$9="Motorcycle",IF(D29&lt;=Settings!$C$19,Settings!$C$16,Settings!$D$16),IF(Settings!$C$9="Bicycle",IF(D29&lt;=Settings!$C$19,Settings!$C$17,Settings!$D$17),IF(D29&lt;=Settings!$C$19,Settings!$C$15,Settings!$D$15)))</f>
        <v>0.45</v>
      </c>
      <c r="F29" s="38">
        <f t="shared" si="0"/>
        <v>0</v>
      </c>
      <c r="G29" s="38">
        <f>C29*Settings!$C$42*Settings!$C$41</f>
        <v>0</v>
      </c>
      <c r="H29" s="39"/>
      <c r="I29" s="33"/>
      <c r="J29" s="38">
        <f>IF(H29="Yes",C29*Settings!$C$29,0)</f>
        <v>0</v>
      </c>
    </row>
    <row r="30" spans="1:10" ht="15" customHeight="1" x14ac:dyDescent="0.2">
      <c r="A30" s="33"/>
      <c r="B30" s="34"/>
      <c r="C30" s="35"/>
      <c r="D30" s="36">
        <f t="shared" si="1"/>
        <v>0</v>
      </c>
      <c r="E30" s="37">
        <f>IF(Settings!$C$9="Motorcycle",IF(D30&lt;=Settings!$C$19,Settings!$C$16,Settings!$D$16),IF(Settings!$C$9="Bicycle",IF(D30&lt;=Settings!$C$19,Settings!$C$17,Settings!$D$17),IF(D30&lt;=Settings!$C$19,Settings!$C$15,Settings!$D$15)))</f>
        <v>0.45</v>
      </c>
      <c r="F30" s="38">
        <f t="shared" si="0"/>
        <v>0</v>
      </c>
      <c r="G30" s="38">
        <f>C30*Settings!$C$42*Settings!$C$41</f>
        <v>0</v>
      </c>
      <c r="H30" s="39"/>
      <c r="I30" s="33"/>
      <c r="J30" s="38">
        <f>IF(H30="Yes",C30*Settings!$C$29,0)</f>
        <v>0</v>
      </c>
    </row>
    <row r="31" spans="1:10" ht="15" customHeight="1" x14ac:dyDescent="0.2">
      <c r="A31" s="33"/>
      <c r="B31" s="34"/>
      <c r="C31" s="35"/>
      <c r="D31" s="36">
        <f t="shared" si="1"/>
        <v>0</v>
      </c>
      <c r="E31" s="37">
        <f>IF(Settings!$C$9="Motorcycle",IF(D31&lt;=Settings!$C$19,Settings!$C$16,Settings!$D$16),IF(Settings!$C$9="Bicycle",IF(D31&lt;=Settings!$C$19,Settings!$C$17,Settings!$D$17),IF(D31&lt;=Settings!$C$19,Settings!$C$15,Settings!$D$15)))</f>
        <v>0.45</v>
      </c>
      <c r="F31" s="38">
        <f t="shared" si="0"/>
        <v>0</v>
      </c>
      <c r="G31" s="38">
        <f>C31*Settings!$C$42*Settings!$C$41</f>
        <v>0</v>
      </c>
      <c r="H31" s="39"/>
      <c r="I31" s="33"/>
      <c r="J31" s="38">
        <f>IF(H31="Yes",C31*Settings!$C$29,0)</f>
        <v>0</v>
      </c>
    </row>
    <row r="33" spans="1:10" ht="15" customHeight="1" x14ac:dyDescent="0.2">
      <c r="A33" s="28" t="s">
        <v>100</v>
      </c>
      <c r="C33" s="29">
        <f>SUM(C11:C31)</f>
        <v>0</v>
      </c>
      <c r="D33" s="29">
        <f>D31</f>
        <v>0</v>
      </c>
      <c r="F33" s="30">
        <f>SUM(F11:F31)</f>
        <v>0</v>
      </c>
      <c r="G33" s="30">
        <f>SUM(G11:G31)</f>
        <v>0</v>
      </c>
      <c r="J33" s="30">
        <f>SUM(J11:J31)</f>
        <v>0</v>
      </c>
    </row>
    <row r="35" spans="1:10" ht="15" customHeight="1" x14ac:dyDescent="0.2">
      <c r="A35" s="1" t="s">
        <v>101</v>
      </c>
      <c r="B35" s="1"/>
      <c r="C35" s="1"/>
      <c r="D35" s="1"/>
      <c r="E35" s="1"/>
      <c r="F35" s="1"/>
      <c r="G35" s="1"/>
      <c r="H35" s="1"/>
      <c r="I35" s="1"/>
      <c r="J35" s="1"/>
    </row>
  </sheetData>
  <sheetProtection password="DE80" sheet="1" formatColumns="0" formatRows="0"/>
  <mergeCells count="6">
    <mergeCell ref="A35:J35"/>
    <mergeCell ref="A1:J1"/>
    <mergeCell ref="A3:J3"/>
    <mergeCell ref="A4:J4"/>
    <mergeCell ref="A5:E5"/>
    <mergeCell ref="F5:J5"/>
  </mergeCells>
  <pageMargins left="0.75" right="0.75" top="1" bottom="1" header="0.511811023622047" footer="0.511811023622047"/>
  <pageSetup paperSize="9" orientation="landscape" horizontalDpi="300" verticalDpi="30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xr:uid="{00000000-0002-0000-0600-000000000000}">
          <x14:formula1>
            <xm:f>Settings!$B$64:$B$65</xm:f>
          </x14:formula1>
          <x14:formula2>
            <xm:f>0</xm:f>
          </x14:formula2>
          <xm:sqref>H11:H31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5"/>
  <sheetViews>
    <sheetView zoomScaleNormal="100" workbookViewId="0"/>
  </sheetViews>
  <sheetFormatPr baseColWidth="10" defaultColWidth="8.6640625" defaultRowHeight="15" x14ac:dyDescent="0.2"/>
  <cols>
    <col min="1" max="1" width="22" customWidth="1"/>
    <col min="2" max="2" width="12" customWidth="1"/>
    <col min="3" max="3" width="10" customWidth="1"/>
    <col min="4" max="4" width="14" customWidth="1"/>
    <col min="5" max="6" width="12" customWidth="1"/>
    <col min="7" max="7" width="10" customWidth="1"/>
    <col min="8" max="8" width="14" customWidth="1"/>
    <col min="9" max="9" width="22" customWidth="1"/>
    <col min="10" max="10" width="16" customWidth="1"/>
  </cols>
  <sheetData>
    <row r="1" spans="1:10" ht="15" customHeight="1" x14ac:dyDescent="0.2">
      <c r="A1" s="6">
        <f>Settings!C5</f>
        <v>0</v>
      </c>
      <c r="B1" s="6"/>
      <c r="C1" s="6"/>
      <c r="D1" s="6"/>
      <c r="E1" s="6"/>
      <c r="F1" s="6"/>
      <c r="G1" s="6"/>
      <c r="H1" s="6"/>
      <c r="I1" s="6"/>
      <c r="J1" s="6"/>
    </row>
    <row r="3" spans="1:10" ht="17.25" customHeight="1" x14ac:dyDescent="0.2">
      <c r="A3" s="5" t="s">
        <v>91</v>
      </c>
      <c r="B3" s="5"/>
      <c r="C3" s="5"/>
      <c r="D3" s="5"/>
      <c r="E3" s="5"/>
      <c r="F3" s="5"/>
      <c r="G3" s="5"/>
      <c r="H3" s="5"/>
      <c r="I3" s="5"/>
      <c r="J3" s="5"/>
    </row>
    <row r="4" spans="1:10" ht="15" customHeight="1" x14ac:dyDescent="0.2">
      <c r="A4" s="4" t="str">
        <f>"Month 06 - Period ending: "&amp;TEXT(Settings!C7,"DD/MM/YYYY")</f>
        <v>Month 06 - Period ending: 00/01/1900</v>
      </c>
      <c r="B4" s="4"/>
      <c r="C4" s="4"/>
      <c r="D4" s="4"/>
      <c r="E4" s="4"/>
      <c r="F4" s="4"/>
      <c r="G4" s="4"/>
      <c r="H4" s="4"/>
      <c r="I4" s="4"/>
      <c r="J4" s="4"/>
    </row>
    <row r="5" spans="1:10" ht="15" customHeight="1" x14ac:dyDescent="0.2">
      <c r="A5" s="2" t="str">
        <f>"Employee: "&amp;Settings!C6&amp;"    Reg: "&amp;Settings!C8</f>
        <v xml:space="preserve">Employee:     Reg: </v>
      </c>
      <c r="B5" s="2"/>
      <c r="C5" s="2"/>
      <c r="D5" s="2"/>
      <c r="E5" s="2"/>
      <c r="F5" s="2" t="str">
        <f>"Vehicle: "&amp;Settings!C9&amp;"    Engine: "&amp;TEXT(Settings!C10,"#,##0")&amp;"cc    Fuel: "&amp;Settings!C11</f>
        <v xml:space="preserve">Vehicle:     Engine: 0cc    Fuel: </v>
      </c>
      <c r="G5" s="2"/>
      <c r="H5" s="2"/>
      <c r="I5" s="2"/>
      <c r="J5" s="2"/>
    </row>
    <row r="7" spans="1:10" ht="15" customHeight="1" x14ac:dyDescent="0.2">
      <c r="E7" s="31" t="s">
        <v>92</v>
      </c>
    </row>
    <row r="8" spans="1:10" ht="15" customHeight="1" x14ac:dyDescent="0.2">
      <c r="A8" s="32" t="s">
        <v>93</v>
      </c>
      <c r="B8" s="32" t="s">
        <v>94</v>
      </c>
      <c r="C8" s="32" t="s">
        <v>74</v>
      </c>
      <c r="D8" s="32" t="s">
        <v>95</v>
      </c>
      <c r="E8" s="32" t="s">
        <v>96</v>
      </c>
      <c r="F8" s="32" t="s">
        <v>75</v>
      </c>
      <c r="G8" s="32" t="s">
        <v>76</v>
      </c>
      <c r="H8" s="32" t="s">
        <v>97</v>
      </c>
      <c r="I8" s="32" t="s">
        <v>98</v>
      </c>
      <c r="J8" s="32" t="s">
        <v>99</v>
      </c>
    </row>
    <row r="11" spans="1:10" ht="15" customHeight="1" x14ac:dyDescent="0.2">
      <c r="A11" s="33"/>
      <c r="B11" s="34"/>
      <c r="C11" s="35"/>
      <c r="D11" s="36">
        <f>'Month 05'!D33+C11</f>
        <v>0</v>
      </c>
      <c r="E11" s="37">
        <f>IF(Settings!$C$9="Motorcycle",IF(D11&lt;=Settings!$C$19,Settings!$C$16,Settings!$D$16),IF(Settings!$C$9="Bicycle",IF(D11&lt;=Settings!$C$19,Settings!$C$17,Settings!$D$17),IF(D11&lt;=Settings!$C$19,Settings!$C$15,Settings!$D$15)))</f>
        <v>0.45</v>
      </c>
      <c r="F11" s="38">
        <f t="shared" ref="F11:F31" si="0">C11*E11</f>
        <v>0</v>
      </c>
      <c r="G11" s="38">
        <f>C11*Settings!$C$42*Settings!$C$41</f>
        <v>0</v>
      </c>
      <c r="H11" s="39"/>
      <c r="I11" s="33"/>
      <c r="J11" s="38">
        <f>IF(H11="Yes",C11*Settings!$C$29,0)</f>
        <v>0</v>
      </c>
    </row>
    <row r="12" spans="1:10" ht="15" customHeight="1" x14ac:dyDescent="0.2">
      <c r="A12" s="33"/>
      <c r="B12" s="34"/>
      <c r="C12" s="35"/>
      <c r="D12" s="36">
        <f t="shared" ref="D12:D31" si="1">D11+C12</f>
        <v>0</v>
      </c>
      <c r="E12" s="37">
        <f>IF(Settings!$C$9="Motorcycle",IF(D12&lt;=Settings!$C$19,Settings!$C$16,Settings!$D$16),IF(Settings!$C$9="Bicycle",IF(D12&lt;=Settings!$C$19,Settings!$C$17,Settings!$D$17),IF(D12&lt;=Settings!$C$19,Settings!$C$15,Settings!$D$15)))</f>
        <v>0.45</v>
      </c>
      <c r="F12" s="38">
        <f t="shared" si="0"/>
        <v>0</v>
      </c>
      <c r="G12" s="38">
        <f>C12*Settings!$C$42*Settings!$C$41</f>
        <v>0</v>
      </c>
      <c r="H12" s="39"/>
      <c r="I12" s="33"/>
      <c r="J12" s="38">
        <f>IF(H12="Yes",C12*Settings!$C$29,0)</f>
        <v>0</v>
      </c>
    </row>
    <row r="13" spans="1:10" ht="15" customHeight="1" x14ac:dyDescent="0.2">
      <c r="A13" s="33"/>
      <c r="B13" s="34"/>
      <c r="C13" s="35"/>
      <c r="D13" s="36">
        <f t="shared" si="1"/>
        <v>0</v>
      </c>
      <c r="E13" s="37">
        <f>IF(Settings!$C$9="Motorcycle",IF(D13&lt;=Settings!$C$19,Settings!$C$16,Settings!$D$16),IF(Settings!$C$9="Bicycle",IF(D13&lt;=Settings!$C$19,Settings!$C$17,Settings!$D$17),IF(D13&lt;=Settings!$C$19,Settings!$C$15,Settings!$D$15)))</f>
        <v>0.45</v>
      </c>
      <c r="F13" s="38">
        <f t="shared" si="0"/>
        <v>0</v>
      </c>
      <c r="G13" s="38">
        <f>C13*Settings!$C$42*Settings!$C$41</f>
        <v>0</v>
      </c>
      <c r="H13" s="39"/>
      <c r="I13" s="33"/>
      <c r="J13" s="38">
        <f>IF(H13="Yes",C13*Settings!$C$29,0)</f>
        <v>0</v>
      </c>
    </row>
    <row r="14" spans="1:10" ht="15" customHeight="1" x14ac:dyDescent="0.2">
      <c r="A14" s="33"/>
      <c r="B14" s="34"/>
      <c r="C14" s="35"/>
      <c r="D14" s="36">
        <f t="shared" si="1"/>
        <v>0</v>
      </c>
      <c r="E14" s="37">
        <f>IF(Settings!$C$9="Motorcycle",IF(D14&lt;=Settings!$C$19,Settings!$C$16,Settings!$D$16),IF(Settings!$C$9="Bicycle",IF(D14&lt;=Settings!$C$19,Settings!$C$17,Settings!$D$17),IF(D14&lt;=Settings!$C$19,Settings!$C$15,Settings!$D$15)))</f>
        <v>0.45</v>
      </c>
      <c r="F14" s="38">
        <f t="shared" si="0"/>
        <v>0</v>
      </c>
      <c r="G14" s="38">
        <f>C14*Settings!$C$42*Settings!$C$41</f>
        <v>0</v>
      </c>
      <c r="H14" s="39"/>
      <c r="I14" s="33"/>
      <c r="J14" s="38">
        <f>IF(H14="Yes",C14*Settings!$C$29,0)</f>
        <v>0</v>
      </c>
    </row>
    <row r="15" spans="1:10" ht="15" customHeight="1" x14ac:dyDescent="0.2">
      <c r="A15" s="33"/>
      <c r="B15" s="34"/>
      <c r="C15" s="35"/>
      <c r="D15" s="36">
        <f t="shared" si="1"/>
        <v>0</v>
      </c>
      <c r="E15" s="37">
        <f>IF(Settings!$C$9="Motorcycle",IF(D15&lt;=Settings!$C$19,Settings!$C$16,Settings!$D$16),IF(Settings!$C$9="Bicycle",IF(D15&lt;=Settings!$C$19,Settings!$C$17,Settings!$D$17),IF(D15&lt;=Settings!$C$19,Settings!$C$15,Settings!$D$15)))</f>
        <v>0.45</v>
      </c>
      <c r="F15" s="38">
        <f t="shared" si="0"/>
        <v>0</v>
      </c>
      <c r="G15" s="38">
        <f>C15*Settings!$C$42*Settings!$C$41</f>
        <v>0</v>
      </c>
      <c r="H15" s="39"/>
      <c r="I15" s="33"/>
      <c r="J15" s="38">
        <f>IF(H15="Yes",C15*Settings!$C$29,0)</f>
        <v>0</v>
      </c>
    </row>
    <row r="16" spans="1:10" ht="15" customHeight="1" x14ac:dyDescent="0.2">
      <c r="A16" s="33"/>
      <c r="B16" s="34"/>
      <c r="C16" s="35"/>
      <c r="D16" s="36">
        <f t="shared" si="1"/>
        <v>0</v>
      </c>
      <c r="E16" s="37">
        <f>IF(Settings!$C$9="Motorcycle",IF(D16&lt;=Settings!$C$19,Settings!$C$16,Settings!$D$16),IF(Settings!$C$9="Bicycle",IF(D16&lt;=Settings!$C$19,Settings!$C$17,Settings!$D$17),IF(D16&lt;=Settings!$C$19,Settings!$C$15,Settings!$D$15)))</f>
        <v>0.45</v>
      </c>
      <c r="F16" s="38">
        <f t="shared" si="0"/>
        <v>0</v>
      </c>
      <c r="G16" s="38">
        <f>C16*Settings!$C$42*Settings!$C$41</f>
        <v>0</v>
      </c>
      <c r="H16" s="39"/>
      <c r="I16" s="33"/>
      <c r="J16" s="38">
        <f>IF(H16="Yes",C16*Settings!$C$29,0)</f>
        <v>0</v>
      </c>
    </row>
    <row r="17" spans="1:10" ht="15" customHeight="1" x14ac:dyDescent="0.2">
      <c r="A17" s="33"/>
      <c r="B17" s="34"/>
      <c r="C17" s="35"/>
      <c r="D17" s="36">
        <f t="shared" si="1"/>
        <v>0</v>
      </c>
      <c r="E17" s="37">
        <f>IF(Settings!$C$9="Motorcycle",IF(D17&lt;=Settings!$C$19,Settings!$C$16,Settings!$D$16),IF(Settings!$C$9="Bicycle",IF(D17&lt;=Settings!$C$19,Settings!$C$17,Settings!$D$17),IF(D17&lt;=Settings!$C$19,Settings!$C$15,Settings!$D$15)))</f>
        <v>0.45</v>
      </c>
      <c r="F17" s="38">
        <f t="shared" si="0"/>
        <v>0</v>
      </c>
      <c r="G17" s="38">
        <f>C17*Settings!$C$42*Settings!$C$41</f>
        <v>0</v>
      </c>
      <c r="H17" s="39"/>
      <c r="I17" s="33"/>
      <c r="J17" s="38">
        <f>IF(H17="Yes",C17*Settings!$C$29,0)</f>
        <v>0</v>
      </c>
    </row>
    <row r="18" spans="1:10" ht="15" customHeight="1" x14ac:dyDescent="0.2">
      <c r="A18" s="33"/>
      <c r="B18" s="34"/>
      <c r="C18" s="35"/>
      <c r="D18" s="36">
        <f t="shared" si="1"/>
        <v>0</v>
      </c>
      <c r="E18" s="37">
        <f>IF(Settings!$C$9="Motorcycle",IF(D18&lt;=Settings!$C$19,Settings!$C$16,Settings!$D$16),IF(Settings!$C$9="Bicycle",IF(D18&lt;=Settings!$C$19,Settings!$C$17,Settings!$D$17),IF(D18&lt;=Settings!$C$19,Settings!$C$15,Settings!$D$15)))</f>
        <v>0.45</v>
      </c>
      <c r="F18" s="38">
        <f t="shared" si="0"/>
        <v>0</v>
      </c>
      <c r="G18" s="38">
        <f>C18*Settings!$C$42*Settings!$C$41</f>
        <v>0</v>
      </c>
      <c r="H18" s="39"/>
      <c r="I18" s="33"/>
      <c r="J18" s="38">
        <f>IF(H18="Yes",C18*Settings!$C$29,0)</f>
        <v>0</v>
      </c>
    </row>
    <row r="19" spans="1:10" ht="15" customHeight="1" x14ac:dyDescent="0.2">
      <c r="A19" s="33"/>
      <c r="B19" s="34"/>
      <c r="C19" s="35"/>
      <c r="D19" s="36">
        <f t="shared" si="1"/>
        <v>0</v>
      </c>
      <c r="E19" s="37">
        <f>IF(Settings!$C$9="Motorcycle",IF(D19&lt;=Settings!$C$19,Settings!$C$16,Settings!$D$16),IF(Settings!$C$9="Bicycle",IF(D19&lt;=Settings!$C$19,Settings!$C$17,Settings!$D$17),IF(D19&lt;=Settings!$C$19,Settings!$C$15,Settings!$D$15)))</f>
        <v>0.45</v>
      </c>
      <c r="F19" s="38">
        <f t="shared" si="0"/>
        <v>0</v>
      </c>
      <c r="G19" s="38">
        <f>C19*Settings!$C$42*Settings!$C$41</f>
        <v>0</v>
      </c>
      <c r="H19" s="39"/>
      <c r="I19" s="33"/>
      <c r="J19" s="38">
        <f>IF(H19="Yes",C19*Settings!$C$29,0)</f>
        <v>0</v>
      </c>
    </row>
    <row r="20" spans="1:10" ht="15" customHeight="1" x14ac:dyDescent="0.2">
      <c r="A20" s="33"/>
      <c r="B20" s="34"/>
      <c r="C20" s="35"/>
      <c r="D20" s="36">
        <f t="shared" si="1"/>
        <v>0</v>
      </c>
      <c r="E20" s="37">
        <f>IF(Settings!$C$9="Motorcycle",IF(D20&lt;=Settings!$C$19,Settings!$C$16,Settings!$D$16),IF(Settings!$C$9="Bicycle",IF(D20&lt;=Settings!$C$19,Settings!$C$17,Settings!$D$17),IF(D20&lt;=Settings!$C$19,Settings!$C$15,Settings!$D$15)))</f>
        <v>0.45</v>
      </c>
      <c r="F20" s="38">
        <f t="shared" si="0"/>
        <v>0</v>
      </c>
      <c r="G20" s="38">
        <f>C20*Settings!$C$42*Settings!$C$41</f>
        <v>0</v>
      </c>
      <c r="H20" s="39"/>
      <c r="I20" s="33"/>
      <c r="J20" s="38">
        <f>IF(H20="Yes",C20*Settings!$C$29,0)</f>
        <v>0</v>
      </c>
    </row>
    <row r="21" spans="1:10" ht="15" customHeight="1" x14ac:dyDescent="0.2">
      <c r="A21" s="33"/>
      <c r="B21" s="34"/>
      <c r="C21" s="35"/>
      <c r="D21" s="36">
        <f t="shared" si="1"/>
        <v>0</v>
      </c>
      <c r="E21" s="37">
        <f>IF(Settings!$C$9="Motorcycle",IF(D21&lt;=Settings!$C$19,Settings!$C$16,Settings!$D$16),IF(Settings!$C$9="Bicycle",IF(D21&lt;=Settings!$C$19,Settings!$C$17,Settings!$D$17),IF(D21&lt;=Settings!$C$19,Settings!$C$15,Settings!$D$15)))</f>
        <v>0.45</v>
      </c>
      <c r="F21" s="38">
        <f t="shared" si="0"/>
        <v>0</v>
      </c>
      <c r="G21" s="38">
        <f>C21*Settings!$C$42*Settings!$C$41</f>
        <v>0</v>
      </c>
      <c r="H21" s="39"/>
      <c r="I21" s="33"/>
      <c r="J21" s="38">
        <f>IF(H21="Yes",C21*Settings!$C$29,0)</f>
        <v>0</v>
      </c>
    </row>
    <row r="22" spans="1:10" ht="15" customHeight="1" x14ac:dyDescent="0.2">
      <c r="A22" s="33"/>
      <c r="B22" s="34"/>
      <c r="C22" s="35"/>
      <c r="D22" s="36">
        <f t="shared" si="1"/>
        <v>0</v>
      </c>
      <c r="E22" s="37">
        <f>IF(Settings!$C$9="Motorcycle",IF(D22&lt;=Settings!$C$19,Settings!$C$16,Settings!$D$16),IF(Settings!$C$9="Bicycle",IF(D22&lt;=Settings!$C$19,Settings!$C$17,Settings!$D$17),IF(D22&lt;=Settings!$C$19,Settings!$C$15,Settings!$D$15)))</f>
        <v>0.45</v>
      </c>
      <c r="F22" s="38">
        <f t="shared" si="0"/>
        <v>0</v>
      </c>
      <c r="G22" s="38">
        <f>C22*Settings!$C$42*Settings!$C$41</f>
        <v>0</v>
      </c>
      <c r="H22" s="39"/>
      <c r="I22" s="33"/>
      <c r="J22" s="38">
        <f>IF(H22="Yes",C22*Settings!$C$29,0)</f>
        <v>0</v>
      </c>
    </row>
    <row r="23" spans="1:10" ht="15" customHeight="1" x14ac:dyDescent="0.2">
      <c r="A23" s="33"/>
      <c r="B23" s="34"/>
      <c r="C23" s="35"/>
      <c r="D23" s="36">
        <f t="shared" si="1"/>
        <v>0</v>
      </c>
      <c r="E23" s="37">
        <f>IF(Settings!$C$9="Motorcycle",IF(D23&lt;=Settings!$C$19,Settings!$C$16,Settings!$D$16),IF(Settings!$C$9="Bicycle",IF(D23&lt;=Settings!$C$19,Settings!$C$17,Settings!$D$17),IF(D23&lt;=Settings!$C$19,Settings!$C$15,Settings!$D$15)))</f>
        <v>0.45</v>
      </c>
      <c r="F23" s="38">
        <f t="shared" si="0"/>
        <v>0</v>
      </c>
      <c r="G23" s="38">
        <f>C23*Settings!$C$42*Settings!$C$41</f>
        <v>0</v>
      </c>
      <c r="H23" s="39"/>
      <c r="I23" s="33"/>
      <c r="J23" s="38">
        <f>IF(H23="Yes",C23*Settings!$C$29,0)</f>
        <v>0</v>
      </c>
    </row>
    <row r="24" spans="1:10" ht="15" customHeight="1" x14ac:dyDescent="0.2">
      <c r="A24" s="33"/>
      <c r="B24" s="34"/>
      <c r="C24" s="35"/>
      <c r="D24" s="36">
        <f t="shared" si="1"/>
        <v>0</v>
      </c>
      <c r="E24" s="37">
        <f>IF(Settings!$C$9="Motorcycle",IF(D24&lt;=Settings!$C$19,Settings!$C$16,Settings!$D$16),IF(Settings!$C$9="Bicycle",IF(D24&lt;=Settings!$C$19,Settings!$C$17,Settings!$D$17),IF(D24&lt;=Settings!$C$19,Settings!$C$15,Settings!$D$15)))</f>
        <v>0.45</v>
      </c>
      <c r="F24" s="38">
        <f t="shared" si="0"/>
        <v>0</v>
      </c>
      <c r="G24" s="38">
        <f>C24*Settings!$C$42*Settings!$C$41</f>
        <v>0</v>
      </c>
      <c r="H24" s="39"/>
      <c r="I24" s="33"/>
      <c r="J24" s="38">
        <f>IF(H24="Yes",C24*Settings!$C$29,0)</f>
        <v>0</v>
      </c>
    </row>
    <row r="25" spans="1:10" ht="15" customHeight="1" x14ac:dyDescent="0.2">
      <c r="A25" s="33"/>
      <c r="B25" s="34"/>
      <c r="C25" s="35"/>
      <c r="D25" s="36">
        <f t="shared" si="1"/>
        <v>0</v>
      </c>
      <c r="E25" s="37">
        <f>IF(Settings!$C$9="Motorcycle",IF(D25&lt;=Settings!$C$19,Settings!$C$16,Settings!$D$16),IF(Settings!$C$9="Bicycle",IF(D25&lt;=Settings!$C$19,Settings!$C$17,Settings!$D$17),IF(D25&lt;=Settings!$C$19,Settings!$C$15,Settings!$D$15)))</f>
        <v>0.45</v>
      </c>
      <c r="F25" s="38">
        <f t="shared" si="0"/>
        <v>0</v>
      </c>
      <c r="G25" s="38">
        <f>C25*Settings!$C$42*Settings!$C$41</f>
        <v>0</v>
      </c>
      <c r="H25" s="39"/>
      <c r="I25" s="33"/>
      <c r="J25" s="38">
        <f>IF(H25="Yes",C25*Settings!$C$29,0)</f>
        <v>0</v>
      </c>
    </row>
    <row r="26" spans="1:10" ht="15" customHeight="1" x14ac:dyDescent="0.2">
      <c r="A26" s="33"/>
      <c r="B26" s="34"/>
      <c r="C26" s="35"/>
      <c r="D26" s="36">
        <f t="shared" si="1"/>
        <v>0</v>
      </c>
      <c r="E26" s="37">
        <f>IF(Settings!$C$9="Motorcycle",IF(D26&lt;=Settings!$C$19,Settings!$C$16,Settings!$D$16),IF(Settings!$C$9="Bicycle",IF(D26&lt;=Settings!$C$19,Settings!$C$17,Settings!$D$17),IF(D26&lt;=Settings!$C$19,Settings!$C$15,Settings!$D$15)))</f>
        <v>0.45</v>
      </c>
      <c r="F26" s="38">
        <f t="shared" si="0"/>
        <v>0</v>
      </c>
      <c r="G26" s="38">
        <f>C26*Settings!$C$42*Settings!$C$41</f>
        <v>0</v>
      </c>
      <c r="H26" s="39"/>
      <c r="I26" s="33"/>
      <c r="J26" s="38">
        <f>IF(H26="Yes",C26*Settings!$C$29,0)</f>
        <v>0</v>
      </c>
    </row>
    <row r="27" spans="1:10" ht="15" customHeight="1" x14ac:dyDescent="0.2">
      <c r="A27" s="33"/>
      <c r="B27" s="34"/>
      <c r="C27" s="35"/>
      <c r="D27" s="36">
        <f t="shared" si="1"/>
        <v>0</v>
      </c>
      <c r="E27" s="37">
        <f>IF(Settings!$C$9="Motorcycle",IF(D27&lt;=Settings!$C$19,Settings!$C$16,Settings!$D$16),IF(Settings!$C$9="Bicycle",IF(D27&lt;=Settings!$C$19,Settings!$C$17,Settings!$D$17),IF(D27&lt;=Settings!$C$19,Settings!$C$15,Settings!$D$15)))</f>
        <v>0.45</v>
      </c>
      <c r="F27" s="38">
        <f t="shared" si="0"/>
        <v>0</v>
      </c>
      <c r="G27" s="38">
        <f>C27*Settings!$C$42*Settings!$C$41</f>
        <v>0</v>
      </c>
      <c r="H27" s="39"/>
      <c r="I27" s="33"/>
      <c r="J27" s="38">
        <f>IF(H27="Yes",C27*Settings!$C$29,0)</f>
        <v>0</v>
      </c>
    </row>
    <row r="28" spans="1:10" ht="15" customHeight="1" x14ac:dyDescent="0.2">
      <c r="A28" s="33"/>
      <c r="B28" s="34"/>
      <c r="C28" s="35"/>
      <c r="D28" s="36">
        <f t="shared" si="1"/>
        <v>0</v>
      </c>
      <c r="E28" s="37">
        <f>IF(Settings!$C$9="Motorcycle",IF(D28&lt;=Settings!$C$19,Settings!$C$16,Settings!$D$16),IF(Settings!$C$9="Bicycle",IF(D28&lt;=Settings!$C$19,Settings!$C$17,Settings!$D$17),IF(D28&lt;=Settings!$C$19,Settings!$C$15,Settings!$D$15)))</f>
        <v>0.45</v>
      </c>
      <c r="F28" s="38">
        <f t="shared" si="0"/>
        <v>0</v>
      </c>
      <c r="G28" s="38">
        <f>C28*Settings!$C$42*Settings!$C$41</f>
        <v>0</v>
      </c>
      <c r="H28" s="39"/>
      <c r="I28" s="33"/>
      <c r="J28" s="38">
        <f>IF(H28="Yes",C28*Settings!$C$29,0)</f>
        <v>0</v>
      </c>
    </row>
    <row r="29" spans="1:10" ht="15" customHeight="1" x14ac:dyDescent="0.2">
      <c r="A29" s="33"/>
      <c r="B29" s="34"/>
      <c r="C29" s="35"/>
      <c r="D29" s="36">
        <f t="shared" si="1"/>
        <v>0</v>
      </c>
      <c r="E29" s="37">
        <f>IF(Settings!$C$9="Motorcycle",IF(D29&lt;=Settings!$C$19,Settings!$C$16,Settings!$D$16),IF(Settings!$C$9="Bicycle",IF(D29&lt;=Settings!$C$19,Settings!$C$17,Settings!$D$17),IF(D29&lt;=Settings!$C$19,Settings!$C$15,Settings!$D$15)))</f>
        <v>0.45</v>
      </c>
      <c r="F29" s="38">
        <f t="shared" si="0"/>
        <v>0</v>
      </c>
      <c r="G29" s="38">
        <f>C29*Settings!$C$42*Settings!$C$41</f>
        <v>0</v>
      </c>
      <c r="H29" s="39"/>
      <c r="I29" s="33"/>
      <c r="J29" s="38">
        <f>IF(H29="Yes",C29*Settings!$C$29,0)</f>
        <v>0</v>
      </c>
    </row>
    <row r="30" spans="1:10" ht="15" customHeight="1" x14ac:dyDescent="0.2">
      <c r="A30" s="33"/>
      <c r="B30" s="34"/>
      <c r="C30" s="35"/>
      <c r="D30" s="36">
        <f t="shared" si="1"/>
        <v>0</v>
      </c>
      <c r="E30" s="37">
        <f>IF(Settings!$C$9="Motorcycle",IF(D30&lt;=Settings!$C$19,Settings!$C$16,Settings!$D$16),IF(Settings!$C$9="Bicycle",IF(D30&lt;=Settings!$C$19,Settings!$C$17,Settings!$D$17),IF(D30&lt;=Settings!$C$19,Settings!$C$15,Settings!$D$15)))</f>
        <v>0.45</v>
      </c>
      <c r="F30" s="38">
        <f t="shared" si="0"/>
        <v>0</v>
      </c>
      <c r="G30" s="38">
        <f>C30*Settings!$C$42*Settings!$C$41</f>
        <v>0</v>
      </c>
      <c r="H30" s="39"/>
      <c r="I30" s="33"/>
      <c r="J30" s="38">
        <f>IF(H30="Yes",C30*Settings!$C$29,0)</f>
        <v>0</v>
      </c>
    </row>
    <row r="31" spans="1:10" ht="15" customHeight="1" x14ac:dyDescent="0.2">
      <c r="A31" s="33"/>
      <c r="B31" s="34"/>
      <c r="C31" s="35"/>
      <c r="D31" s="36">
        <f t="shared" si="1"/>
        <v>0</v>
      </c>
      <c r="E31" s="37">
        <f>IF(Settings!$C$9="Motorcycle",IF(D31&lt;=Settings!$C$19,Settings!$C$16,Settings!$D$16),IF(Settings!$C$9="Bicycle",IF(D31&lt;=Settings!$C$19,Settings!$C$17,Settings!$D$17),IF(D31&lt;=Settings!$C$19,Settings!$C$15,Settings!$D$15)))</f>
        <v>0.45</v>
      </c>
      <c r="F31" s="38">
        <f t="shared" si="0"/>
        <v>0</v>
      </c>
      <c r="G31" s="38">
        <f>C31*Settings!$C$42*Settings!$C$41</f>
        <v>0</v>
      </c>
      <c r="H31" s="39"/>
      <c r="I31" s="33"/>
      <c r="J31" s="38">
        <f>IF(H31="Yes",C31*Settings!$C$29,0)</f>
        <v>0</v>
      </c>
    </row>
    <row r="33" spans="1:10" ht="15" customHeight="1" x14ac:dyDescent="0.2">
      <c r="A33" s="28" t="s">
        <v>100</v>
      </c>
      <c r="C33" s="29">
        <f>SUM(C11:C31)</f>
        <v>0</v>
      </c>
      <c r="D33" s="29">
        <f>D31</f>
        <v>0</v>
      </c>
      <c r="F33" s="30">
        <f>SUM(F11:F31)</f>
        <v>0</v>
      </c>
      <c r="G33" s="30">
        <f>SUM(G11:G31)</f>
        <v>0</v>
      </c>
      <c r="J33" s="30">
        <f>SUM(J11:J31)</f>
        <v>0</v>
      </c>
    </row>
    <row r="35" spans="1:10" ht="15" customHeight="1" x14ac:dyDescent="0.2">
      <c r="A35" s="1" t="s">
        <v>101</v>
      </c>
      <c r="B35" s="1"/>
      <c r="C35" s="1"/>
      <c r="D35" s="1"/>
      <c r="E35" s="1"/>
      <c r="F35" s="1"/>
      <c r="G35" s="1"/>
      <c r="H35" s="1"/>
      <c r="I35" s="1"/>
      <c r="J35" s="1"/>
    </row>
  </sheetData>
  <sheetProtection password="DE80" sheet="1" formatColumns="0" formatRows="0"/>
  <mergeCells count="6">
    <mergeCell ref="A35:J35"/>
    <mergeCell ref="A1:J1"/>
    <mergeCell ref="A3:J3"/>
    <mergeCell ref="A4:J4"/>
    <mergeCell ref="A5:E5"/>
    <mergeCell ref="F5:J5"/>
  </mergeCells>
  <pageMargins left="0.75" right="0.75" top="1" bottom="1" header="0.511811023622047" footer="0.511811023622047"/>
  <pageSetup paperSize="9" orientation="landscape" horizontalDpi="300" verticalDpi="30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xr:uid="{00000000-0002-0000-0700-000000000000}">
          <x14:formula1>
            <xm:f>Settings!$B$64:$B$65</xm:f>
          </x14:formula1>
          <x14:formula2>
            <xm:f>0</xm:f>
          </x14:formula2>
          <xm:sqref>H11:H31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35"/>
  <sheetViews>
    <sheetView zoomScaleNormal="100" workbookViewId="0"/>
  </sheetViews>
  <sheetFormatPr baseColWidth="10" defaultColWidth="8.6640625" defaultRowHeight="15" x14ac:dyDescent="0.2"/>
  <cols>
    <col min="1" max="1" width="22" customWidth="1"/>
    <col min="2" max="2" width="12" customWidth="1"/>
    <col min="3" max="3" width="10" customWidth="1"/>
    <col min="4" max="4" width="14" customWidth="1"/>
    <col min="5" max="6" width="12" customWidth="1"/>
    <col min="7" max="7" width="10" customWidth="1"/>
    <col min="8" max="8" width="14" customWidth="1"/>
    <col min="9" max="9" width="22" customWidth="1"/>
    <col min="10" max="10" width="16" customWidth="1"/>
  </cols>
  <sheetData>
    <row r="1" spans="1:10" ht="15" customHeight="1" x14ac:dyDescent="0.2">
      <c r="A1" s="6">
        <f>Settings!C5</f>
        <v>0</v>
      </c>
      <c r="B1" s="6"/>
      <c r="C1" s="6"/>
      <c r="D1" s="6"/>
      <c r="E1" s="6"/>
      <c r="F1" s="6"/>
      <c r="G1" s="6"/>
      <c r="H1" s="6"/>
      <c r="I1" s="6"/>
      <c r="J1" s="6"/>
    </row>
    <row r="3" spans="1:10" ht="17.25" customHeight="1" x14ac:dyDescent="0.2">
      <c r="A3" s="5" t="s">
        <v>91</v>
      </c>
      <c r="B3" s="5"/>
      <c r="C3" s="5"/>
      <c r="D3" s="5"/>
      <c r="E3" s="5"/>
      <c r="F3" s="5"/>
      <c r="G3" s="5"/>
      <c r="H3" s="5"/>
      <c r="I3" s="5"/>
      <c r="J3" s="5"/>
    </row>
    <row r="4" spans="1:10" ht="15" customHeight="1" x14ac:dyDescent="0.2">
      <c r="A4" s="4" t="str">
        <f>"Month 07 - Period ending: "&amp;TEXT(Settings!C7,"DD/MM/YYYY")</f>
        <v>Month 07 - Period ending: 00/01/1900</v>
      </c>
      <c r="B4" s="4"/>
      <c r="C4" s="4"/>
      <c r="D4" s="4"/>
      <c r="E4" s="4"/>
      <c r="F4" s="4"/>
      <c r="G4" s="4"/>
      <c r="H4" s="4"/>
      <c r="I4" s="4"/>
      <c r="J4" s="4"/>
    </row>
    <row r="5" spans="1:10" ht="15" customHeight="1" x14ac:dyDescent="0.2">
      <c r="A5" s="2" t="str">
        <f>"Employee: "&amp;Settings!C6&amp;"    Reg: "&amp;Settings!C8</f>
        <v xml:space="preserve">Employee:     Reg: </v>
      </c>
      <c r="B5" s="2"/>
      <c r="C5" s="2"/>
      <c r="D5" s="2"/>
      <c r="E5" s="2"/>
      <c r="F5" s="2" t="str">
        <f>"Vehicle: "&amp;Settings!C9&amp;"    Engine: "&amp;TEXT(Settings!C10,"#,##0")&amp;"cc    Fuel: "&amp;Settings!C11</f>
        <v xml:space="preserve">Vehicle:     Engine: 0cc    Fuel: </v>
      </c>
      <c r="G5" s="2"/>
      <c r="H5" s="2"/>
      <c r="I5" s="2"/>
      <c r="J5" s="2"/>
    </row>
    <row r="7" spans="1:10" ht="15" customHeight="1" x14ac:dyDescent="0.2">
      <c r="E7" s="31" t="s">
        <v>92</v>
      </c>
    </row>
    <row r="8" spans="1:10" ht="15" customHeight="1" x14ac:dyDescent="0.2">
      <c r="A8" s="32" t="s">
        <v>93</v>
      </c>
      <c r="B8" s="32" t="s">
        <v>94</v>
      </c>
      <c r="C8" s="32" t="s">
        <v>74</v>
      </c>
      <c r="D8" s="32" t="s">
        <v>95</v>
      </c>
      <c r="E8" s="32" t="s">
        <v>96</v>
      </c>
      <c r="F8" s="32" t="s">
        <v>75</v>
      </c>
      <c r="G8" s="32" t="s">
        <v>76</v>
      </c>
      <c r="H8" s="32" t="s">
        <v>97</v>
      </c>
      <c r="I8" s="32" t="s">
        <v>98</v>
      </c>
      <c r="J8" s="32" t="s">
        <v>99</v>
      </c>
    </row>
    <row r="11" spans="1:10" ht="15" customHeight="1" x14ac:dyDescent="0.2">
      <c r="A11" s="33"/>
      <c r="B11" s="34"/>
      <c r="C11" s="35"/>
      <c r="D11" s="36">
        <f>'Month 06'!D33+C11</f>
        <v>0</v>
      </c>
      <c r="E11" s="37">
        <f>IF(Settings!$C$9="Motorcycle",IF(D11&lt;=Settings!$C$19,Settings!$C$16,Settings!$D$16),IF(Settings!$C$9="Bicycle",IF(D11&lt;=Settings!$C$19,Settings!$C$17,Settings!$D$17),IF(D11&lt;=Settings!$C$19,Settings!$C$15,Settings!$D$15)))</f>
        <v>0.45</v>
      </c>
      <c r="F11" s="38">
        <f t="shared" ref="F11:F31" si="0">C11*E11</f>
        <v>0</v>
      </c>
      <c r="G11" s="38">
        <f>C11*Settings!$C$42*Settings!$C$41</f>
        <v>0</v>
      </c>
      <c r="H11" s="39"/>
      <c r="I11" s="33"/>
      <c r="J11" s="38">
        <f>IF(H11="Yes",C11*Settings!$C$29,0)</f>
        <v>0</v>
      </c>
    </row>
    <row r="12" spans="1:10" ht="15" customHeight="1" x14ac:dyDescent="0.2">
      <c r="A12" s="33"/>
      <c r="B12" s="34"/>
      <c r="C12" s="35"/>
      <c r="D12" s="36">
        <f t="shared" ref="D12:D31" si="1">D11+C12</f>
        <v>0</v>
      </c>
      <c r="E12" s="37">
        <f>IF(Settings!$C$9="Motorcycle",IF(D12&lt;=Settings!$C$19,Settings!$C$16,Settings!$D$16),IF(Settings!$C$9="Bicycle",IF(D12&lt;=Settings!$C$19,Settings!$C$17,Settings!$D$17),IF(D12&lt;=Settings!$C$19,Settings!$C$15,Settings!$D$15)))</f>
        <v>0.45</v>
      </c>
      <c r="F12" s="38">
        <f t="shared" si="0"/>
        <v>0</v>
      </c>
      <c r="G12" s="38">
        <f>C12*Settings!$C$42*Settings!$C$41</f>
        <v>0</v>
      </c>
      <c r="H12" s="39"/>
      <c r="I12" s="33"/>
      <c r="J12" s="38">
        <f>IF(H12="Yes",C12*Settings!$C$29,0)</f>
        <v>0</v>
      </c>
    </row>
    <row r="13" spans="1:10" ht="15" customHeight="1" x14ac:dyDescent="0.2">
      <c r="A13" s="33"/>
      <c r="B13" s="34"/>
      <c r="C13" s="35"/>
      <c r="D13" s="36">
        <f t="shared" si="1"/>
        <v>0</v>
      </c>
      <c r="E13" s="37">
        <f>IF(Settings!$C$9="Motorcycle",IF(D13&lt;=Settings!$C$19,Settings!$C$16,Settings!$D$16),IF(Settings!$C$9="Bicycle",IF(D13&lt;=Settings!$C$19,Settings!$C$17,Settings!$D$17),IF(D13&lt;=Settings!$C$19,Settings!$C$15,Settings!$D$15)))</f>
        <v>0.45</v>
      </c>
      <c r="F13" s="38">
        <f t="shared" si="0"/>
        <v>0</v>
      </c>
      <c r="G13" s="38">
        <f>C13*Settings!$C$42*Settings!$C$41</f>
        <v>0</v>
      </c>
      <c r="H13" s="39"/>
      <c r="I13" s="33"/>
      <c r="J13" s="38">
        <f>IF(H13="Yes",C13*Settings!$C$29,0)</f>
        <v>0</v>
      </c>
    </row>
    <row r="14" spans="1:10" ht="15" customHeight="1" x14ac:dyDescent="0.2">
      <c r="A14" s="33"/>
      <c r="B14" s="34"/>
      <c r="C14" s="35"/>
      <c r="D14" s="36">
        <f t="shared" si="1"/>
        <v>0</v>
      </c>
      <c r="E14" s="37">
        <f>IF(Settings!$C$9="Motorcycle",IF(D14&lt;=Settings!$C$19,Settings!$C$16,Settings!$D$16),IF(Settings!$C$9="Bicycle",IF(D14&lt;=Settings!$C$19,Settings!$C$17,Settings!$D$17),IF(D14&lt;=Settings!$C$19,Settings!$C$15,Settings!$D$15)))</f>
        <v>0.45</v>
      </c>
      <c r="F14" s="38">
        <f t="shared" si="0"/>
        <v>0</v>
      </c>
      <c r="G14" s="38">
        <f>C14*Settings!$C$42*Settings!$C$41</f>
        <v>0</v>
      </c>
      <c r="H14" s="39"/>
      <c r="I14" s="33"/>
      <c r="J14" s="38">
        <f>IF(H14="Yes",C14*Settings!$C$29,0)</f>
        <v>0</v>
      </c>
    </row>
    <row r="15" spans="1:10" ht="15" customHeight="1" x14ac:dyDescent="0.2">
      <c r="A15" s="33"/>
      <c r="B15" s="34"/>
      <c r="C15" s="35"/>
      <c r="D15" s="36">
        <f t="shared" si="1"/>
        <v>0</v>
      </c>
      <c r="E15" s="37">
        <f>IF(Settings!$C$9="Motorcycle",IF(D15&lt;=Settings!$C$19,Settings!$C$16,Settings!$D$16),IF(Settings!$C$9="Bicycle",IF(D15&lt;=Settings!$C$19,Settings!$C$17,Settings!$D$17),IF(D15&lt;=Settings!$C$19,Settings!$C$15,Settings!$D$15)))</f>
        <v>0.45</v>
      </c>
      <c r="F15" s="38">
        <f t="shared" si="0"/>
        <v>0</v>
      </c>
      <c r="G15" s="38">
        <f>C15*Settings!$C$42*Settings!$C$41</f>
        <v>0</v>
      </c>
      <c r="H15" s="39"/>
      <c r="I15" s="33"/>
      <c r="J15" s="38">
        <f>IF(H15="Yes",C15*Settings!$C$29,0)</f>
        <v>0</v>
      </c>
    </row>
    <row r="16" spans="1:10" ht="15" customHeight="1" x14ac:dyDescent="0.2">
      <c r="A16" s="33"/>
      <c r="B16" s="34"/>
      <c r="C16" s="35"/>
      <c r="D16" s="36">
        <f t="shared" si="1"/>
        <v>0</v>
      </c>
      <c r="E16" s="37">
        <f>IF(Settings!$C$9="Motorcycle",IF(D16&lt;=Settings!$C$19,Settings!$C$16,Settings!$D$16),IF(Settings!$C$9="Bicycle",IF(D16&lt;=Settings!$C$19,Settings!$C$17,Settings!$D$17),IF(D16&lt;=Settings!$C$19,Settings!$C$15,Settings!$D$15)))</f>
        <v>0.45</v>
      </c>
      <c r="F16" s="38">
        <f t="shared" si="0"/>
        <v>0</v>
      </c>
      <c r="G16" s="38">
        <f>C16*Settings!$C$42*Settings!$C$41</f>
        <v>0</v>
      </c>
      <c r="H16" s="39"/>
      <c r="I16" s="33"/>
      <c r="J16" s="38">
        <f>IF(H16="Yes",C16*Settings!$C$29,0)</f>
        <v>0</v>
      </c>
    </row>
    <row r="17" spans="1:10" ht="15" customHeight="1" x14ac:dyDescent="0.2">
      <c r="A17" s="33"/>
      <c r="B17" s="34"/>
      <c r="C17" s="35"/>
      <c r="D17" s="36">
        <f t="shared" si="1"/>
        <v>0</v>
      </c>
      <c r="E17" s="37">
        <f>IF(Settings!$C$9="Motorcycle",IF(D17&lt;=Settings!$C$19,Settings!$C$16,Settings!$D$16),IF(Settings!$C$9="Bicycle",IF(D17&lt;=Settings!$C$19,Settings!$C$17,Settings!$D$17),IF(D17&lt;=Settings!$C$19,Settings!$C$15,Settings!$D$15)))</f>
        <v>0.45</v>
      </c>
      <c r="F17" s="38">
        <f t="shared" si="0"/>
        <v>0</v>
      </c>
      <c r="G17" s="38">
        <f>C17*Settings!$C$42*Settings!$C$41</f>
        <v>0</v>
      </c>
      <c r="H17" s="39"/>
      <c r="I17" s="33"/>
      <c r="J17" s="38">
        <f>IF(H17="Yes",C17*Settings!$C$29,0)</f>
        <v>0</v>
      </c>
    </row>
    <row r="18" spans="1:10" ht="15" customHeight="1" x14ac:dyDescent="0.2">
      <c r="A18" s="33"/>
      <c r="B18" s="34"/>
      <c r="C18" s="35"/>
      <c r="D18" s="36">
        <f t="shared" si="1"/>
        <v>0</v>
      </c>
      <c r="E18" s="37">
        <f>IF(Settings!$C$9="Motorcycle",IF(D18&lt;=Settings!$C$19,Settings!$C$16,Settings!$D$16),IF(Settings!$C$9="Bicycle",IF(D18&lt;=Settings!$C$19,Settings!$C$17,Settings!$D$17),IF(D18&lt;=Settings!$C$19,Settings!$C$15,Settings!$D$15)))</f>
        <v>0.45</v>
      </c>
      <c r="F18" s="38">
        <f t="shared" si="0"/>
        <v>0</v>
      </c>
      <c r="G18" s="38">
        <f>C18*Settings!$C$42*Settings!$C$41</f>
        <v>0</v>
      </c>
      <c r="H18" s="39"/>
      <c r="I18" s="33"/>
      <c r="J18" s="38">
        <f>IF(H18="Yes",C18*Settings!$C$29,0)</f>
        <v>0</v>
      </c>
    </row>
    <row r="19" spans="1:10" ht="15" customHeight="1" x14ac:dyDescent="0.2">
      <c r="A19" s="33"/>
      <c r="B19" s="34"/>
      <c r="C19" s="35"/>
      <c r="D19" s="36">
        <f t="shared" si="1"/>
        <v>0</v>
      </c>
      <c r="E19" s="37">
        <f>IF(Settings!$C$9="Motorcycle",IF(D19&lt;=Settings!$C$19,Settings!$C$16,Settings!$D$16),IF(Settings!$C$9="Bicycle",IF(D19&lt;=Settings!$C$19,Settings!$C$17,Settings!$D$17),IF(D19&lt;=Settings!$C$19,Settings!$C$15,Settings!$D$15)))</f>
        <v>0.45</v>
      </c>
      <c r="F19" s="38">
        <f t="shared" si="0"/>
        <v>0</v>
      </c>
      <c r="G19" s="38">
        <f>C19*Settings!$C$42*Settings!$C$41</f>
        <v>0</v>
      </c>
      <c r="H19" s="39"/>
      <c r="I19" s="33"/>
      <c r="J19" s="38">
        <f>IF(H19="Yes",C19*Settings!$C$29,0)</f>
        <v>0</v>
      </c>
    </row>
    <row r="20" spans="1:10" ht="15" customHeight="1" x14ac:dyDescent="0.2">
      <c r="A20" s="33"/>
      <c r="B20" s="34"/>
      <c r="C20" s="35"/>
      <c r="D20" s="36">
        <f t="shared" si="1"/>
        <v>0</v>
      </c>
      <c r="E20" s="37">
        <f>IF(Settings!$C$9="Motorcycle",IF(D20&lt;=Settings!$C$19,Settings!$C$16,Settings!$D$16),IF(Settings!$C$9="Bicycle",IF(D20&lt;=Settings!$C$19,Settings!$C$17,Settings!$D$17),IF(D20&lt;=Settings!$C$19,Settings!$C$15,Settings!$D$15)))</f>
        <v>0.45</v>
      </c>
      <c r="F20" s="38">
        <f t="shared" si="0"/>
        <v>0</v>
      </c>
      <c r="G20" s="38">
        <f>C20*Settings!$C$42*Settings!$C$41</f>
        <v>0</v>
      </c>
      <c r="H20" s="39"/>
      <c r="I20" s="33"/>
      <c r="J20" s="38">
        <f>IF(H20="Yes",C20*Settings!$C$29,0)</f>
        <v>0</v>
      </c>
    </row>
    <row r="21" spans="1:10" ht="15" customHeight="1" x14ac:dyDescent="0.2">
      <c r="A21" s="33"/>
      <c r="B21" s="34"/>
      <c r="C21" s="35"/>
      <c r="D21" s="36">
        <f t="shared" si="1"/>
        <v>0</v>
      </c>
      <c r="E21" s="37">
        <f>IF(Settings!$C$9="Motorcycle",IF(D21&lt;=Settings!$C$19,Settings!$C$16,Settings!$D$16),IF(Settings!$C$9="Bicycle",IF(D21&lt;=Settings!$C$19,Settings!$C$17,Settings!$D$17),IF(D21&lt;=Settings!$C$19,Settings!$C$15,Settings!$D$15)))</f>
        <v>0.45</v>
      </c>
      <c r="F21" s="38">
        <f t="shared" si="0"/>
        <v>0</v>
      </c>
      <c r="G21" s="38">
        <f>C21*Settings!$C$42*Settings!$C$41</f>
        <v>0</v>
      </c>
      <c r="H21" s="39"/>
      <c r="I21" s="33"/>
      <c r="J21" s="38">
        <f>IF(H21="Yes",C21*Settings!$C$29,0)</f>
        <v>0</v>
      </c>
    </row>
    <row r="22" spans="1:10" ht="15" customHeight="1" x14ac:dyDescent="0.2">
      <c r="A22" s="33"/>
      <c r="B22" s="34"/>
      <c r="C22" s="35"/>
      <c r="D22" s="36">
        <f t="shared" si="1"/>
        <v>0</v>
      </c>
      <c r="E22" s="37">
        <f>IF(Settings!$C$9="Motorcycle",IF(D22&lt;=Settings!$C$19,Settings!$C$16,Settings!$D$16),IF(Settings!$C$9="Bicycle",IF(D22&lt;=Settings!$C$19,Settings!$C$17,Settings!$D$17),IF(D22&lt;=Settings!$C$19,Settings!$C$15,Settings!$D$15)))</f>
        <v>0.45</v>
      </c>
      <c r="F22" s="38">
        <f t="shared" si="0"/>
        <v>0</v>
      </c>
      <c r="G22" s="38">
        <f>C22*Settings!$C$42*Settings!$C$41</f>
        <v>0</v>
      </c>
      <c r="H22" s="39"/>
      <c r="I22" s="33"/>
      <c r="J22" s="38">
        <f>IF(H22="Yes",C22*Settings!$C$29,0)</f>
        <v>0</v>
      </c>
    </row>
    <row r="23" spans="1:10" ht="15" customHeight="1" x14ac:dyDescent="0.2">
      <c r="A23" s="33"/>
      <c r="B23" s="34"/>
      <c r="C23" s="35"/>
      <c r="D23" s="36">
        <f t="shared" si="1"/>
        <v>0</v>
      </c>
      <c r="E23" s="37">
        <f>IF(Settings!$C$9="Motorcycle",IF(D23&lt;=Settings!$C$19,Settings!$C$16,Settings!$D$16),IF(Settings!$C$9="Bicycle",IF(D23&lt;=Settings!$C$19,Settings!$C$17,Settings!$D$17),IF(D23&lt;=Settings!$C$19,Settings!$C$15,Settings!$D$15)))</f>
        <v>0.45</v>
      </c>
      <c r="F23" s="38">
        <f t="shared" si="0"/>
        <v>0</v>
      </c>
      <c r="G23" s="38">
        <f>C23*Settings!$C$42*Settings!$C$41</f>
        <v>0</v>
      </c>
      <c r="H23" s="39"/>
      <c r="I23" s="33"/>
      <c r="J23" s="38">
        <f>IF(H23="Yes",C23*Settings!$C$29,0)</f>
        <v>0</v>
      </c>
    </row>
    <row r="24" spans="1:10" ht="15" customHeight="1" x14ac:dyDescent="0.2">
      <c r="A24" s="33"/>
      <c r="B24" s="34"/>
      <c r="C24" s="35"/>
      <c r="D24" s="36">
        <f t="shared" si="1"/>
        <v>0</v>
      </c>
      <c r="E24" s="37">
        <f>IF(Settings!$C$9="Motorcycle",IF(D24&lt;=Settings!$C$19,Settings!$C$16,Settings!$D$16),IF(Settings!$C$9="Bicycle",IF(D24&lt;=Settings!$C$19,Settings!$C$17,Settings!$D$17),IF(D24&lt;=Settings!$C$19,Settings!$C$15,Settings!$D$15)))</f>
        <v>0.45</v>
      </c>
      <c r="F24" s="38">
        <f t="shared" si="0"/>
        <v>0</v>
      </c>
      <c r="G24" s="38">
        <f>C24*Settings!$C$42*Settings!$C$41</f>
        <v>0</v>
      </c>
      <c r="H24" s="39"/>
      <c r="I24" s="33"/>
      <c r="J24" s="38">
        <f>IF(H24="Yes",C24*Settings!$C$29,0)</f>
        <v>0</v>
      </c>
    </row>
    <row r="25" spans="1:10" ht="15" customHeight="1" x14ac:dyDescent="0.2">
      <c r="A25" s="33"/>
      <c r="B25" s="34"/>
      <c r="C25" s="35"/>
      <c r="D25" s="36">
        <f t="shared" si="1"/>
        <v>0</v>
      </c>
      <c r="E25" s="37">
        <f>IF(Settings!$C$9="Motorcycle",IF(D25&lt;=Settings!$C$19,Settings!$C$16,Settings!$D$16),IF(Settings!$C$9="Bicycle",IF(D25&lt;=Settings!$C$19,Settings!$C$17,Settings!$D$17),IF(D25&lt;=Settings!$C$19,Settings!$C$15,Settings!$D$15)))</f>
        <v>0.45</v>
      </c>
      <c r="F25" s="38">
        <f t="shared" si="0"/>
        <v>0</v>
      </c>
      <c r="G25" s="38">
        <f>C25*Settings!$C$42*Settings!$C$41</f>
        <v>0</v>
      </c>
      <c r="H25" s="39"/>
      <c r="I25" s="33"/>
      <c r="J25" s="38">
        <f>IF(H25="Yes",C25*Settings!$C$29,0)</f>
        <v>0</v>
      </c>
    </row>
    <row r="26" spans="1:10" ht="15" customHeight="1" x14ac:dyDescent="0.2">
      <c r="A26" s="33"/>
      <c r="B26" s="34"/>
      <c r="C26" s="35"/>
      <c r="D26" s="36">
        <f t="shared" si="1"/>
        <v>0</v>
      </c>
      <c r="E26" s="37">
        <f>IF(Settings!$C$9="Motorcycle",IF(D26&lt;=Settings!$C$19,Settings!$C$16,Settings!$D$16),IF(Settings!$C$9="Bicycle",IF(D26&lt;=Settings!$C$19,Settings!$C$17,Settings!$D$17),IF(D26&lt;=Settings!$C$19,Settings!$C$15,Settings!$D$15)))</f>
        <v>0.45</v>
      </c>
      <c r="F26" s="38">
        <f t="shared" si="0"/>
        <v>0</v>
      </c>
      <c r="G26" s="38">
        <f>C26*Settings!$C$42*Settings!$C$41</f>
        <v>0</v>
      </c>
      <c r="H26" s="39"/>
      <c r="I26" s="33"/>
      <c r="J26" s="38">
        <f>IF(H26="Yes",C26*Settings!$C$29,0)</f>
        <v>0</v>
      </c>
    </row>
    <row r="27" spans="1:10" ht="15" customHeight="1" x14ac:dyDescent="0.2">
      <c r="A27" s="33"/>
      <c r="B27" s="34"/>
      <c r="C27" s="35"/>
      <c r="D27" s="36">
        <f t="shared" si="1"/>
        <v>0</v>
      </c>
      <c r="E27" s="37">
        <f>IF(Settings!$C$9="Motorcycle",IF(D27&lt;=Settings!$C$19,Settings!$C$16,Settings!$D$16),IF(Settings!$C$9="Bicycle",IF(D27&lt;=Settings!$C$19,Settings!$C$17,Settings!$D$17),IF(D27&lt;=Settings!$C$19,Settings!$C$15,Settings!$D$15)))</f>
        <v>0.45</v>
      </c>
      <c r="F27" s="38">
        <f t="shared" si="0"/>
        <v>0</v>
      </c>
      <c r="G27" s="38">
        <f>C27*Settings!$C$42*Settings!$C$41</f>
        <v>0</v>
      </c>
      <c r="H27" s="39"/>
      <c r="I27" s="33"/>
      <c r="J27" s="38">
        <f>IF(H27="Yes",C27*Settings!$C$29,0)</f>
        <v>0</v>
      </c>
    </row>
    <row r="28" spans="1:10" ht="15" customHeight="1" x14ac:dyDescent="0.2">
      <c r="A28" s="33"/>
      <c r="B28" s="34"/>
      <c r="C28" s="35"/>
      <c r="D28" s="36">
        <f t="shared" si="1"/>
        <v>0</v>
      </c>
      <c r="E28" s="37">
        <f>IF(Settings!$C$9="Motorcycle",IF(D28&lt;=Settings!$C$19,Settings!$C$16,Settings!$D$16),IF(Settings!$C$9="Bicycle",IF(D28&lt;=Settings!$C$19,Settings!$C$17,Settings!$D$17),IF(D28&lt;=Settings!$C$19,Settings!$C$15,Settings!$D$15)))</f>
        <v>0.45</v>
      </c>
      <c r="F28" s="38">
        <f t="shared" si="0"/>
        <v>0</v>
      </c>
      <c r="G28" s="38">
        <f>C28*Settings!$C$42*Settings!$C$41</f>
        <v>0</v>
      </c>
      <c r="H28" s="39"/>
      <c r="I28" s="33"/>
      <c r="J28" s="38">
        <f>IF(H28="Yes",C28*Settings!$C$29,0)</f>
        <v>0</v>
      </c>
    </row>
    <row r="29" spans="1:10" ht="15" customHeight="1" x14ac:dyDescent="0.2">
      <c r="A29" s="33"/>
      <c r="B29" s="34"/>
      <c r="C29" s="35"/>
      <c r="D29" s="36">
        <f t="shared" si="1"/>
        <v>0</v>
      </c>
      <c r="E29" s="37">
        <f>IF(Settings!$C$9="Motorcycle",IF(D29&lt;=Settings!$C$19,Settings!$C$16,Settings!$D$16),IF(Settings!$C$9="Bicycle",IF(D29&lt;=Settings!$C$19,Settings!$C$17,Settings!$D$17),IF(D29&lt;=Settings!$C$19,Settings!$C$15,Settings!$D$15)))</f>
        <v>0.45</v>
      </c>
      <c r="F29" s="38">
        <f t="shared" si="0"/>
        <v>0</v>
      </c>
      <c r="G29" s="38">
        <f>C29*Settings!$C$42*Settings!$C$41</f>
        <v>0</v>
      </c>
      <c r="H29" s="39"/>
      <c r="I29" s="33"/>
      <c r="J29" s="38">
        <f>IF(H29="Yes",C29*Settings!$C$29,0)</f>
        <v>0</v>
      </c>
    </row>
    <row r="30" spans="1:10" ht="15" customHeight="1" x14ac:dyDescent="0.2">
      <c r="A30" s="33"/>
      <c r="B30" s="34"/>
      <c r="C30" s="35"/>
      <c r="D30" s="36">
        <f t="shared" si="1"/>
        <v>0</v>
      </c>
      <c r="E30" s="37">
        <f>IF(Settings!$C$9="Motorcycle",IF(D30&lt;=Settings!$C$19,Settings!$C$16,Settings!$D$16),IF(Settings!$C$9="Bicycle",IF(D30&lt;=Settings!$C$19,Settings!$C$17,Settings!$D$17),IF(D30&lt;=Settings!$C$19,Settings!$C$15,Settings!$D$15)))</f>
        <v>0.45</v>
      </c>
      <c r="F30" s="38">
        <f t="shared" si="0"/>
        <v>0</v>
      </c>
      <c r="G30" s="38">
        <f>C30*Settings!$C$42*Settings!$C$41</f>
        <v>0</v>
      </c>
      <c r="H30" s="39"/>
      <c r="I30" s="33"/>
      <c r="J30" s="38">
        <f>IF(H30="Yes",C30*Settings!$C$29,0)</f>
        <v>0</v>
      </c>
    </row>
    <row r="31" spans="1:10" ht="15" customHeight="1" x14ac:dyDescent="0.2">
      <c r="A31" s="33"/>
      <c r="B31" s="34"/>
      <c r="C31" s="35"/>
      <c r="D31" s="36">
        <f t="shared" si="1"/>
        <v>0</v>
      </c>
      <c r="E31" s="37">
        <f>IF(Settings!$C$9="Motorcycle",IF(D31&lt;=Settings!$C$19,Settings!$C$16,Settings!$D$16),IF(Settings!$C$9="Bicycle",IF(D31&lt;=Settings!$C$19,Settings!$C$17,Settings!$D$17),IF(D31&lt;=Settings!$C$19,Settings!$C$15,Settings!$D$15)))</f>
        <v>0.45</v>
      </c>
      <c r="F31" s="38">
        <f t="shared" si="0"/>
        <v>0</v>
      </c>
      <c r="G31" s="38">
        <f>C31*Settings!$C$42*Settings!$C$41</f>
        <v>0</v>
      </c>
      <c r="H31" s="39"/>
      <c r="I31" s="33"/>
      <c r="J31" s="38">
        <f>IF(H31="Yes",C31*Settings!$C$29,0)</f>
        <v>0</v>
      </c>
    </row>
    <row r="33" spans="1:10" ht="15" customHeight="1" x14ac:dyDescent="0.2">
      <c r="A33" s="28" t="s">
        <v>100</v>
      </c>
      <c r="C33" s="29">
        <f>SUM(C11:C31)</f>
        <v>0</v>
      </c>
      <c r="D33" s="29">
        <f>D31</f>
        <v>0</v>
      </c>
      <c r="F33" s="30">
        <f>SUM(F11:F31)</f>
        <v>0</v>
      </c>
      <c r="G33" s="30">
        <f>SUM(G11:G31)</f>
        <v>0</v>
      </c>
      <c r="J33" s="30">
        <f>SUM(J11:J31)</f>
        <v>0</v>
      </c>
    </row>
    <row r="35" spans="1:10" ht="15" customHeight="1" x14ac:dyDescent="0.2">
      <c r="A35" s="1" t="s">
        <v>101</v>
      </c>
      <c r="B35" s="1"/>
      <c r="C35" s="1"/>
      <c r="D35" s="1"/>
      <c r="E35" s="1"/>
      <c r="F35" s="1"/>
      <c r="G35" s="1"/>
      <c r="H35" s="1"/>
      <c r="I35" s="1"/>
      <c r="J35" s="1"/>
    </row>
  </sheetData>
  <sheetProtection password="DE80" sheet="1" formatColumns="0" formatRows="0"/>
  <mergeCells count="6">
    <mergeCell ref="A35:J35"/>
    <mergeCell ref="A1:J1"/>
    <mergeCell ref="A3:J3"/>
    <mergeCell ref="A4:J4"/>
    <mergeCell ref="A5:E5"/>
    <mergeCell ref="F5:J5"/>
  </mergeCells>
  <pageMargins left="0.75" right="0.75" top="1" bottom="1" header="0.511811023622047" footer="0.511811023622047"/>
  <pageSetup paperSize="9" orientation="landscape" horizontalDpi="300" verticalDpi="30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xr:uid="{00000000-0002-0000-0800-000000000000}">
          <x14:formula1>
            <xm:f>Settings!$B$64:$B$65</xm:f>
          </x14:formula1>
          <x14:formula2>
            <xm:f>0</xm:f>
          </x14:formula2>
          <xm:sqref>H11:H31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Settings</vt:lpstr>
      <vt:lpstr>Summary</vt:lpstr>
      <vt:lpstr>Month 01</vt:lpstr>
      <vt:lpstr>Month 02</vt:lpstr>
      <vt:lpstr>Month 03</vt:lpstr>
      <vt:lpstr>Month 04</vt:lpstr>
      <vt:lpstr>Month 05</vt:lpstr>
      <vt:lpstr>Month 06</vt:lpstr>
      <vt:lpstr>Month 07</vt:lpstr>
      <vt:lpstr>Month 08</vt:lpstr>
      <vt:lpstr>Month 09</vt:lpstr>
      <vt:lpstr>Month 10</vt:lpstr>
      <vt:lpstr>Month 11</vt:lpstr>
      <vt:lpstr>Month 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Paul Austen</cp:lastModifiedBy>
  <cp:revision>0</cp:revision>
  <dcterms:created xsi:type="dcterms:W3CDTF">2026-03-12T14:26:33Z</dcterms:created>
  <dcterms:modified xsi:type="dcterms:W3CDTF">2026-03-12T15:45:22Z</dcterms:modified>
  <dc:language>en-US</dc:language>
</cp:coreProperties>
</file>